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aveExternalLinkValues="0" codeName="ThisWorkbook" defaultThemeVersion="124226"/>
  <mc:AlternateContent xmlns:mc="http://schemas.openxmlformats.org/markup-compatibility/2006">
    <mc:Choice Requires="x15">
      <x15ac:absPath xmlns:x15ac="http://schemas.microsoft.com/office/spreadsheetml/2010/11/ac" url="C:\Users\zeljka.artner\Documents\a  EKSTERNO\ZSE\2026-06-30_TFI-KI\"/>
    </mc:Choice>
  </mc:AlternateContent>
  <xr:revisionPtr revIDLastSave="0" documentId="8_{A663CE8A-7E30-43AA-AEDF-3A2A20087014}"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20" yWindow="-120" windowWidth="29040" windowHeight="15720" activeTab="1"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5">Bilješke!$A$1:$E$122</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1" i="24" l="1"/>
  <c r="B91" i="24"/>
  <c r="C85" i="24"/>
  <c r="B85" i="24"/>
  <c r="B107" i="24"/>
  <c r="C107" i="24"/>
  <c r="C111" i="24"/>
  <c r="B111" i="24" l="1"/>
  <c r="B97" i="24" l="1"/>
  <c r="C97" i="24"/>
  <c r="C103" i="24"/>
  <c r="B103" i="24"/>
  <c r="B76" i="24"/>
  <c r="C76" i="24"/>
  <c r="C82" i="24"/>
  <c r="B82" i="24"/>
  <c r="C73" i="24"/>
  <c r="B73" i="24"/>
  <c r="D61" i="24" l="1"/>
  <c r="C61" i="24"/>
  <c r="B61" i="24"/>
  <c r="E55" i="24"/>
  <c r="D55" i="24"/>
  <c r="E50" i="24"/>
  <c r="D50" i="24"/>
  <c r="C50" i="24"/>
  <c r="B50" i="24"/>
  <c r="E44" i="24"/>
  <c r="D44" i="24"/>
  <c r="E39" i="24"/>
  <c r="D39" i="24"/>
  <c r="C39" i="24"/>
  <c r="B39" i="24"/>
  <c r="E34" i="24"/>
  <c r="D34" i="24"/>
  <c r="C34" i="24"/>
  <c r="E29" i="24"/>
  <c r="D29" i="24"/>
  <c r="B29" i="24"/>
  <c r="C29" i="24"/>
  <c r="E61" i="24" l="1"/>
  <c r="B44" i="24"/>
  <c r="B55" i="24"/>
  <c r="C44" i="24"/>
  <c r="C55" i="24"/>
  <c r="B34" i="24"/>
  <c r="K11" i="27"/>
  <c r="J42" i="27"/>
  <c r="K42" i="27"/>
  <c r="J54" i="27"/>
  <c r="K54" i="27"/>
  <c r="J11" i="27"/>
  <c r="J20" i="27"/>
  <c r="K20" i="27"/>
  <c r="J25" i="27"/>
  <c r="K25" i="27"/>
  <c r="J35" i="27"/>
  <c r="K35" i="27"/>
  <c r="I54" i="27"/>
  <c r="H54" i="27"/>
  <c r="I42" i="27"/>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H26" i="26"/>
  <c r="I23" i="26"/>
  <c r="H23" i="26"/>
  <c r="I16" i="26"/>
  <c r="H16" i="26"/>
  <c r="I12" i="26"/>
  <c r="H12" i="26"/>
  <c r="I9" i="26"/>
  <c r="H9" i="26"/>
  <c r="I41" i="27" l="1"/>
  <c r="I37" i="26"/>
  <c r="I71" i="26" s="1"/>
  <c r="I32" i="26"/>
  <c r="H37" i="26"/>
  <c r="H71" i="26" s="1"/>
  <c r="H32" i="26"/>
  <c r="J41" i="27"/>
  <c r="K41" i="27"/>
  <c r="I30" i="27"/>
  <c r="I32" i="27" s="1"/>
  <c r="I36" i="27" s="1"/>
  <c r="J30" i="27"/>
  <c r="J32" i="27" s="1"/>
  <c r="J36" i="27" s="1"/>
  <c r="H30" i="27"/>
  <c r="H32" i="27" s="1"/>
  <c r="H36" i="27" s="1"/>
  <c r="K30" i="27"/>
  <c r="K32" i="27" s="1"/>
  <c r="K36" i="27" s="1"/>
  <c r="H41" i="27"/>
  <c r="K40" i="27" l="1"/>
  <c r="K63" i="27" s="1"/>
  <c r="K65" i="27" s="1"/>
  <c r="K38" i="27"/>
  <c r="J40" i="27"/>
  <c r="J63" i="27" s="1"/>
  <c r="J65" i="27" s="1"/>
  <c r="J38" i="27"/>
  <c r="H40" i="27"/>
  <c r="H63" i="27" s="1"/>
  <c r="H65" i="27" s="1"/>
  <c r="H38" i="27"/>
  <c r="I40" i="27"/>
  <c r="I63" i="27" s="1"/>
  <c r="I65" i="27" s="1"/>
  <c r="I38" i="27"/>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R26" i="29" l="1"/>
  <c r="H60" i="28"/>
  <c r="H63" i="28" s="1"/>
  <c r="I60" i="28"/>
  <c r="I63" i="28" s="1"/>
  <c r="R9" i="29"/>
</calcChain>
</file>

<file path=xl/sharedStrings.xml><?xml version="1.0" encoding="utf-8"?>
<sst xmlns="http://schemas.openxmlformats.org/spreadsheetml/2006/main" count="423" uniqueCount="365">
  <si>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</si>
  <si>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</si>
  <si>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</si>
  <si>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</si>
  <si>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</si>
  <si>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</si>
  <si>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</si>
  <si>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</si>
  <si>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</si>
  <si>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</si>
  <si>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</si>
  <si>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</si>
  <si>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</si>
  <si>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</si>
  <si>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</si>
  <si>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</si>
  <si>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</si>
  <si>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</si>
  <si>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</si>
  <si>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</si>
  <si>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</si>
  <si>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</si>
  <si>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</si>
  <si>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</si>
  <si>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</si>
  <si>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</si>
  <si>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</si>
  <si>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</si>
  <si>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</si>
  <si>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</si>
  <si>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</si>
  <si>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</si>
  <si>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</si>
  <si>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</si>
  <si>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</si>
  <si>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</si>
  <si>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</si>
  <si>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</si>
  <si>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</si>
  <si>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</si>
  <si>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</si>
  <si>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</si>
  <si>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</si>
  <si>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</si>
  <si>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</si>
  <si>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</si>
  <si>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</si>
  <si>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</si>
  <si>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</si>
  <si>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</si>
  <si>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</si>
  <si>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</si>
  <si>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</si>
  <si>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</si>
  <si>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</si>
  <si>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</si>
  <si>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</si>
  <si>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</si>
  <si>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</si>
  <si>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</si>
  <si>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</si>
  <si>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</si>
  <si>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</si>
  <si>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</si>
  <si>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</si>
  <si>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</si>
  <si>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</si>
  <si>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</si>
  <si>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</si>
  <si>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</si>
  <si>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</si>
  <si>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</si>
  <si>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</si>
  <si>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</si>
  <si>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</si>
  <si>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</si>
  <si>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</si>
  <si>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</si>
  <si>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</si>
  <si>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</si>
  <si>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</si>
  <si>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</si>
  <si>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</si>
  <si>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</si>
  <si>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</si>
  <si>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</si>
  <si>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</si>
  <si>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</si>
  <si>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</si>
  <si>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</si>
  <si>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</si>
  <si>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</si>
  <si>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</si>
  <si>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</si>
  <si>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</si>
  <si>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</si>
  <si>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</si>
  <si>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</si>
  <si>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</si>
  <si>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</si>
  <si>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</si>
  <si>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</si>
  <si>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</si>
  <si>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</si>
  <si>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</si>
  <si>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</si>
  <si>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</si>
  <si>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</si>
  <si>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</si>
  <si>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</si>
  <si>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</si>
  <si>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</si>
  <si>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</si>
  <si>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</si>
  <si>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</si>
  <si>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</si>
  <si>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</si>
  <si>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</si>
  <si>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</si>
  <si>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</si>
  <si>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</si>
  <si>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</si>
  <si>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</si>
  <si>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</si>
  <si>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</si>
  <si>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</si>
  <si>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</si>
  <si>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</si>
  <si>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</si>
  <si>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</si>
  <si>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</si>
  <si>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</si>
  <si>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</si>
  <si>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</si>
  <si>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</si>
  <si>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</si>
  <si>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</si>
  <si>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</si>
  <si>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</si>
  <si>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</si>
  <si>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</si>
  <si>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</si>
  <si>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</si>
  <si>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</si>
  <si>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</si>
  <si>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</si>
  <si>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</si>
  <si>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</si>
  <si>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</si>
  <si>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</si>
  <si>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</si>
  <si>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</si>
  <si>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</si>
  <si>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</si>
  <si>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</si>
  <si>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</si>
  <si>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</si>
  <si>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</si>
  <si>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</si>
  <si>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</si>
  <si>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</si>
  <si>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</si>
  <si>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</si>
  <si>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</si>
  <si>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</si>
  <si>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</si>
  <si>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</si>
  <si>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</si>
  <si>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</si>
  <si>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</si>
  <si>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</si>
  <si>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</si>
  <si>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</si>
  <si>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</si>
  <si>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</si>
  <si>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</si>
  <si>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</si>
  <si>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</si>
  <si>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</si>
  <si>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</si>
  <si>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</si>
  <si>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</si>
  <si>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</si>
  <si>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</si>
  <si>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</si>
  <si>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</si>
  <si>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</si>
  <si>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</si>
  <si>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</si>
  <si>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</si>
  <si>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</si>
  <si>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</si>
  <si>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</si>
  <si>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</si>
  <si>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</si>
  <si>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</si>
  <si>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</si>
  <si>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</si>
  <si>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</si>
  <si>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</si>
  <si>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</si>
  <si>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</si>
  <si>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</si>
  <si>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</si>
  <si>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</si>
  <si>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</si>
  <si>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</si>
  <si>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</si>
  <si>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</si>
  <si>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</si>
  <si>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</si>
  <si>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</si>
  <si>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</si>
  <si>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</si>
  <si>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</si>
  <si>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</si>
  <si>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</si>
  <si>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</si>
  <si>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</si>
  <si>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</si>
  <si>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</si>
  <si>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</si>
  <si>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</si>
  <si>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</si>
  <si>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</si>
  <si>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</si>
  <si>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</si>
  <si>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</si>
  <si>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</si>
  <si>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</si>
  <si>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</si>
  <si>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</si>
  <si>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</si>
  <si>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</si>
  <si>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</si>
  <si>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</si>
  <si>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</si>
  <si>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</si>
  <si>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</si>
  <si>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</si>
  <si>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</si>
  <si>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</si>
  <si>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</si>
  <si>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</si>
  <si>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</si>
  <si>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</si>
  <si>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</si>
  <si>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</si>
  <si>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</si>
  <si>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</si>
  <si>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</si>
  <si>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</si>
  <si>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</si>
  <si>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</si>
  <si>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</si>
  <si>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</si>
  <si>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</si>
  <si>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</si>
  <si>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</si>
  <si>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</si>
  <si>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</si>
  <si>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</si>
  <si>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</si>
  <si>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</si>
  <si>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</si>
  <si>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</si>
  <si>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</si>
  <si>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</si>
  <si>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</si>
  <si>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</si>
  <si>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</si>
  <si>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</si>
  <si>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</si>
  <si>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</si>
  <si>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</si>
  <si>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</si>
  <si>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</si>
  <si>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</si>
  <si>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</si>
  <si>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</si>
  <si>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</si>
  <si>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</si>
  <si>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</si>
  <si>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</si>
  <si>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03015904</t>
  </si>
  <si>
    <t>HR</t>
  </si>
  <si>
    <t>010000486</t>
  </si>
  <si>
    <t>97326283154</t>
  </si>
  <si>
    <t>529900LSO9YYPL05B152</t>
  </si>
  <si>
    <t>198</t>
  </si>
  <si>
    <t>PODRAVSKA BANKA D.D.</t>
  </si>
  <si>
    <t>KOPRIVNICA</t>
  </si>
  <si>
    <t>OPATIČKA 3</t>
  </si>
  <si>
    <t>uprava@poba.hr</t>
  </si>
  <si>
    <t>www.poba.hr</t>
  </si>
  <si>
    <t>Željka Artner-Pavković</t>
  </si>
  <si>
    <t>072 655 259</t>
  </si>
  <si>
    <t>izvjestaji@poba.hr</t>
  </si>
  <si>
    <t>Obveznik: PODRAVSKA BANKA D.D.</t>
  </si>
  <si>
    <t>BILJEŠKE UZ FINANCIJSKE IZVJEŠTAJE - TFI</t>
  </si>
  <si>
    <t>(sastavljaju se za tromjesečna izvještajna razdoblja)</t>
  </si>
  <si>
    <t>Naziv izdavatelja:   PODRAVSKA BANKA dioničko društvo</t>
  </si>
  <si>
    <t>Sjedište:                  Opatička 3, 48000 Koprivnica</t>
  </si>
  <si>
    <t>Država osnivanja:  Republika Hrvatska</t>
  </si>
  <si>
    <t xml:space="preserve">MBS:                        010000486 </t>
  </si>
  <si>
    <t>OIB:                          97326283154</t>
  </si>
  <si>
    <t>Bilješke uz financijske izvještaje</t>
  </si>
  <si>
    <t>Značajnije poslovne aktivnosti i događaji prezentirani su u nastavku i u izvještaju poslovodstva za izvještajno razdoblje.</t>
  </si>
  <si>
    <t>Poduzeća</t>
  </si>
  <si>
    <t>Građani</t>
  </si>
  <si>
    <t>Vrijednosnice</t>
  </si>
  <si>
    <t>Banke</t>
  </si>
  <si>
    <t>Javni sektor i ostali sektori</t>
  </si>
  <si>
    <t xml:space="preserve">Naknade i provizije na usluge platnog prometa </t>
  </si>
  <si>
    <t>Naknade i provizije na kartične usluge</t>
  </si>
  <si>
    <t>Naknade i provizije iz kreditnog poslovanja</t>
  </si>
  <si>
    <t>Naknade i provizije od trgovanja vrijednosnim papirima</t>
  </si>
  <si>
    <t>Ostale naknade i provizije</t>
  </si>
  <si>
    <t>Naknade za poslovanje s gotovinom</t>
  </si>
  <si>
    <t>Naknade za usluge platnog prometa</t>
  </si>
  <si>
    <t>Naknade za međubankovne usluge</t>
  </si>
  <si>
    <t>Naknade za kartične usluge</t>
  </si>
  <si>
    <t xml:space="preserve">Ostalo </t>
  </si>
  <si>
    <t>BILANCA STANJA</t>
  </si>
  <si>
    <t>31.12.2025.</t>
  </si>
  <si>
    <t>Obveznice</t>
  </si>
  <si>
    <t>Nefinancijska društva</t>
  </si>
  <si>
    <t>Opće države</t>
  </si>
  <si>
    <t>Ostala financijska društva</t>
  </si>
  <si>
    <t>Blagajnički i trezorski zapisi</t>
  </si>
  <si>
    <t>Mjenice</t>
  </si>
  <si>
    <t>Kućanstva</t>
  </si>
  <si>
    <t>Godišnji finanacijski izvještaji za prethodnu poslovnu godinu dostupni su na internet stranici Banke na adresi www.poba.hr i Zagrebačke burze www.zse.hr kao i u Službenom registru propisanih informacija (SRPI) i putem Fina OTS financijskog servisa.</t>
  </si>
  <si>
    <t>Pri sastavljanju financijskih izvještaja za izvještajno razdoblje primjenjene su iste računovodstvene politike kao i u posljednjim godišnjim financijskim izvještajima.</t>
  </si>
  <si>
    <t>Podravska banka nije član grupe, nema društva kćeri i ne sastavlja konsolidirane financijske izvještaje.</t>
  </si>
  <si>
    <t>Banka ne obavlja djelatnosti sezonske prirode.</t>
  </si>
  <si>
    <t xml:space="preserve">U 2025. i 2026. godini Banka nije primala javne subvencije. </t>
  </si>
  <si>
    <t>Dužnički vrijednosni papiri (AOP 002+009)</t>
  </si>
  <si>
    <t>Obveze prema klijentima (AOP 030+033)</t>
  </si>
  <si>
    <t>dospijeće obveza do 60 (uključujući) mjeseci</t>
  </si>
  <si>
    <t>dospijeće obveza preko 60 mjeseci</t>
  </si>
  <si>
    <t xml:space="preserve">stanje na dan 30.06.2026 </t>
  </si>
  <si>
    <t>u razdoblju 01.01.2026 do 30.06.2026</t>
  </si>
  <si>
    <t>Izvještajno razdoblje: 1. siječnja 2026. - 30. lipnja 2026.</t>
  </si>
  <si>
    <t>Kumulativ  01.01.2025. - 30.06.2025.</t>
  </si>
  <si>
    <t>Tromjesečje 01.04.2025. - 30.06.2025.</t>
  </si>
  <si>
    <t>Kumulativ  01.01.2026. - 30.06.2026.</t>
  </si>
  <si>
    <t>Tromjesečje 01.04.2026. - 30.06.2026.</t>
  </si>
  <si>
    <t>Pozicija obveze prema klijentima uključuje oročene depozite, a vista sredstva i primljene kredite.</t>
  </si>
  <si>
    <t>Dospijeće obveza prema kreditnim institucijama i klijentima</t>
  </si>
  <si>
    <t>30.06.2026.</t>
  </si>
  <si>
    <t>Krediti i predujmovi klijentima (AOP 008)</t>
  </si>
  <si>
    <t>Prihodi na osnovi kamata i slični prihodi (AOP 001)</t>
  </si>
  <si>
    <t>Rashodi na osnovi kamata i slični rashodi (AOP 003)</t>
  </si>
  <si>
    <t>Prihodi od provizija (AOP 008)</t>
  </si>
  <si>
    <t>Rashodi za provizije (AOP 009)</t>
  </si>
  <si>
    <t>Obveze prema kreditnim institucijama (AOP 026)</t>
  </si>
  <si>
    <t>Oročeni depoziti</t>
  </si>
  <si>
    <t>Ostali primljeni krediti</t>
  </si>
  <si>
    <t>Repo ugovori</t>
  </si>
  <si>
    <t>Tekući računi / prekonoćni depoziti</t>
  </si>
  <si>
    <t>Na dan 30.06.2026. godine Banka ima sklopljen jedan ugovor o kreditu s domaćom bankom uz zalog obveznica Ministarstva financija RH nominalne vrijednosti 11.500 tis.eura.</t>
  </si>
  <si>
    <t>Prosječni broj zaposlenih tijekom prvog tromjesečja 2026. iznosi 217 zaposlenika.</t>
  </si>
  <si>
    <t>Prema mišljenju Uprave, nakon 30. lipnja 2026. godine do objave ovih financijskih izvještaja, u poslovanju Banke nisu zabilježeni događaji koji značajno utječu na financijski položaj i uspješnost poslovanja Banke.</t>
  </si>
  <si>
    <t>Stanje repo ugovora na 30.06.2026. odnosi se na jedan ugovor s domaćom bankom u zamjenu za obveznice Ministarstva financija RH nominalne vrijednosti 11.808 tis.eura.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</si>
</sst>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b/>
      <sz val="9"/>
      <color theme="1"/>
      <name val="Arial"/>
      <family val="2"/>
      <charset val="238"/>
    </font>
    <font>
      <b/>
      <sz val="9"/>
      <color rgb="FFFF0000"/>
      <name val="Arial"/>
      <family val="2"/>
      <charset val="238"/>
    </font>
    <font>
      <sz val="9"/>
      <color theme="1"/>
      <name val="Arial"/>
      <family val="2"/>
      <charset val="238"/>
    </font>
    <font>
      <shadow/>
      <sz val="9"/>
      <name val="Arial"/>
      <family val="2"/>
      <charset val="238"/>
    </font>
    <font>
      <b/>
      <shadow/>
      <sz val="9"/>
      <name val="Arial"/>
      <family val="2"/>
      <charset val="238"/>
    </font>
    <font>
      <b/>
      <shadow/>
      <u/>
      <sz val="9"/>
      <name val="Arial"/>
      <family val="2"/>
      <charset val="238"/>
    </font>
    <font>
      <sz val="12"/>
      <color theme="1"/>
      <name val="Arial"/>
      <family val="2"/>
      <charset val="238"/>
    </font>
    <font>
      <sz val="11"/>
      <color theme="1"/>
      <name val="Calibri"/>
      <family val="2"/>
      <scheme val="minor"/>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11">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40" fillId="0" borderId="0"/>
    <xf numFmtId="0" fontId="2" fillId="0" borderId="0"/>
    <xf numFmtId="0" fontId="2" fillId="0" borderId="0"/>
    <xf numFmtId="0" fontId="41" fillId="0" borderId="0"/>
  </cellStyleXfs>
  <cellXfs count="292">
    <xf numFmtId="0" fontId="0" fillId="0" borderId="0" xfId="0"/>
    <xf numFmtId="3" fontId="6" fillId="0" borderId="0" xfId="1" applyNumberFormat="1" applyFont="1" applyAlignment="1">
      <alignment horizontal="center" vertical="center"/>
    </xf>
    <xf numFmtId="0" fontId="18" fillId="7" borderId="4" xfId="4" applyFont="1" applyFill="1" applyBorder="1"/>
    <xf numFmtId="0" fontId="1" fillId="7" borderId="5" xfId="4" applyFill="1" applyBorder="1"/>
    <xf numFmtId="0" fontId="1" fillId="0" borderId="0" xfId="4"/>
    <xf numFmtId="0" fontId="20" fillId="7" borderId="6" xfId="4" applyFont="1" applyFill="1" applyBorder="1" applyAlignment="1">
      <alignment horizontal="center" vertical="center"/>
    </xf>
    <xf numFmtId="0" fontId="20" fillId="7" borderId="0" xfId="4" applyFont="1" applyFill="1" applyAlignment="1">
      <alignment horizontal="center" vertical="center"/>
    </xf>
    <xf numFmtId="0" fontId="20" fillId="7" borderId="7" xfId="4" applyFont="1" applyFill="1" applyBorder="1" applyAlignment="1">
      <alignment horizontal="center" vertical="center"/>
    </xf>
    <xf numFmtId="0" fontId="5" fillId="7" borderId="0" xfId="4" applyFont="1" applyFill="1" applyAlignment="1">
      <alignment horizontal="center" vertical="center"/>
    </xf>
    <xf numFmtId="0" fontId="5" fillId="7" borderId="9" xfId="4" applyFont="1" applyFill="1" applyBorder="1" applyAlignment="1">
      <alignment vertical="center"/>
    </xf>
    <xf numFmtId="0" fontId="23" fillId="0" borderId="0" xfId="4" applyFont="1"/>
    <xf numFmtId="0" fontId="4" fillId="7" borderId="6" xfId="4" applyFont="1" applyFill="1" applyBorder="1" applyAlignment="1">
      <alignment vertical="center" wrapText="1"/>
    </xf>
    <xf numFmtId="0" fontId="4" fillId="7" borderId="0" xfId="4" applyFont="1" applyFill="1" applyAlignment="1">
      <alignment horizontal="right" vertical="center" wrapText="1"/>
    </xf>
    <xf numFmtId="0" fontId="4" fillId="7" borderId="0" xfId="4" applyFont="1" applyFill="1" applyAlignment="1">
      <alignment vertical="center" wrapText="1"/>
    </xf>
    <xf numFmtId="14" fontId="4" fillId="9" borderId="0" xfId="4" applyNumberFormat="1" applyFont="1" applyFill="1" applyAlignment="1" applyProtection="1">
      <alignment horizontal="center" vertical="center"/>
      <protection locked="0"/>
    </xf>
    <xf numFmtId="1" fontId="4" fillId="9" borderId="0" xfId="4" applyNumberFormat="1" applyFont="1" applyFill="1" applyAlignment="1" applyProtection="1">
      <alignment horizontal="center" vertical="center"/>
      <protection locked="0"/>
    </xf>
    <xf numFmtId="0" fontId="5" fillId="7" borderId="7" xfId="4" applyFont="1" applyFill="1" applyBorder="1" applyAlignment="1">
      <alignment vertical="center"/>
    </xf>
    <xf numFmtId="14" fontId="4" fillId="10" borderId="0" xfId="4" applyNumberFormat="1" applyFont="1" applyFill="1" applyAlignment="1" applyProtection="1">
      <alignment horizontal="center" vertical="center"/>
      <protection locked="0"/>
    </xf>
    <xf numFmtId="0" fontId="1" fillId="11" borderId="0" xfId="4" applyFill="1"/>
    <xf numFmtId="1" fontId="4" fillId="8" borderId="8" xfId="4" applyNumberFormat="1" applyFont="1" applyFill="1" applyBorder="1" applyAlignment="1" applyProtection="1">
      <alignment horizontal="center" vertical="center"/>
      <protection locked="0"/>
    </xf>
    <xf numFmtId="1" fontId="4" fillId="10" borderId="0" xfId="4" applyNumberFormat="1" applyFont="1" applyFill="1" applyAlignment="1" applyProtection="1">
      <alignment horizontal="center" vertical="center"/>
      <protection locked="0"/>
    </xf>
    <xf numFmtId="0" fontId="1" fillId="7" borderId="7" xfId="4" applyFill="1" applyBorder="1"/>
    <xf numFmtId="0" fontId="21" fillId="7" borderId="6" xfId="4" applyFont="1" applyFill="1" applyBorder="1" applyAlignment="1">
      <alignment wrapText="1"/>
    </xf>
    <xf numFmtId="0" fontId="21" fillId="7" borderId="7" xfId="4" applyFont="1" applyFill="1" applyBorder="1" applyAlignment="1">
      <alignment wrapText="1"/>
    </xf>
    <xf numFmtId="0" fontId="21" fillId="7" borderId="6" xfId="4" applyFont="1" applyFill="1" applyBorder="1"/>
    <xf numFmtId="0" fontId="21" fillId="7" borderId="0" xfId="4" applyFont="1" applyFill="1"/>
    <xf numFmtId="0" fontId="21" fillId="7" borderId="0" xfId="4" applyFont="1" applyFill="1" applyAlignment="1">
      <alignment wrapText="1"/>
    </xf>
    <xf numFmtId="0" fontId="21" fillId="7" borderId="7" xfId="4" applyFont="1" applyFill="1" applyBorder="1"/>
    <xf numFmtId="0" fontId="5" fillId="7" borderId="0" xfId="4" applyFont="1" applyFill="1" applyAlignment="1">
      <alignment horizontal="right" vertical="center" wrapText="1"/>
    </xf>
    <xf numFmtId="0" fontId="22" fillId="7" borderId="7" xfId="4" applyFont="1" applyFill="1" applyBorder="1" applyAlignment="1">
      <alignment vertical="center"/>
    </xf>
    <xf numFmtId="0" fontId="5" fillId="7" borderId="6" xfId="4" applyFont="1" applyFill="1" applyBorder="1" applyAlignment="1">
      <alignment horizontal="right" vertical="center" wrapText="1"/>
    </xf>
    <xf numFmtId="0" fontId="22" fillId="7" borderId="0" xfId="4" applyFont="1" applyFill="1" applyAlignment="1">
      <alignment vertical="center"/>
    </xf>
    <xf numFmtId="0" fontId="21" fillId="7" borderId="0" xfId="4" applyFont="1" applyFill="1" applyAlignment="1">
      <alignment vertical="top"/>
    </xf>
    <xf numFmtId="0" fontId="4" fillId="8" borderId="8" xfId="4" applyFont="1" applyFill="1" applyBorder="1" applyAlignment="1" applyProtection="1">
      <alignment horizontal="center" vertical="center"/>
      <protection locked="0"/>
    </xf>
    <xf numFmtId="0" fontId="4" fillId="7" borderId="0" xfId="4" applyFont="1" applyFill="1" applyAlignment="1">
      <alignment vertical="center"/>
    </xf>
    <xf numFmtId="0" fontId="21" fillId="7" borderId="0" xfId="4" applyFont="1" applyFill="1" applyAlignment="1">
      <alignment vertical="center"/>
    </xf>
    <xf numFmtId="0" fontId="21" fillId="7" borderId="7" xfId="4" applyFont="1" applyFill="1" applyBorder="1" applyAlignment="1">
      <alignment vertical="center"/>
    </xf>
    <xf numFmtId="0" fontId="24" fillId="7" borderId="0" xfId="4" applyFont="1" applyFill="1" applyAlignment="1">
      <alignment vertical="center"/>
    </xf>
    <xf numFmtId="0" fontId="24" fillId="7" borderId="7" xfId="4" applyFont="1" applyFill="1" applyBorder="1" applyAlignment="1">
      <alignment vertical="center"/>
    </xf>
    <xf numFmtId="0" fontId="4" fillId="7" borderId="0" xfId="4" applyFont="1" applyFill="1" applyAlignment="1">
      <alignment horizontal="center" vertical="center"/>
    </xf>
    <xf numFmtId="0" fontId="5" fillId="7" borderId="7" xfId="4" applyFont="1" applyFill="1" applyBorder="1" applyAlignment="1">
      <alignment horizontal="center" vertical="center"/>
    </xf>
    <xf numFmtId="0" fontId="21" fillId="7" borderId="6" xfId="4" applyFont="1" applyFill="1" applyBorder="1" applyAlignment="1">
      <alignment vertical="top"/>
    </xf>
    <xf numFmtId="0" fontId="24" fillId="7" borderId="7" xfId="4" applyFont="1" applyFill="1" applyBorder="1"/>
    <xf numFmtId="0" fontId="1" fillId="7" borderId="11" xfId="4" applyFill="1" applyBorder="1"/>
    <xf numFmtId="0" fontId="1" fillId="7" borderId="12" xfId="4" applyFill="1" applyBorder="1"/>
    <xf numFmtId="0" fontId="1" fillId="7" borderId="10" xfId="4" applyFill="1" applyBorder="1"/>
    <xf numFmtId="49" fontId="4" fillId="8" borderId="8" xfId="4" applyNumberFormat="1" applyFont="1" applyFill="1" applyBorder="1" applyAlignment="1" applyProtection="1">
      <alignment horizontal="center" vertical="center"/>
      <protection locked="0"/>
    </xf>
    <xf numFmtId="0" fontId="13" fillId="3" borderId="1" xfId="3" applyFont="1" applyFill="1" applyBorder="1" applyAlignment="1">
      <alignment horizontal="center" vertical="center"/>
    </xf>
    <xf numFmtId="3" fontId="13" fillId="3" borderId="1" xfId="3" applyNumberFormat="1" applyFont="1" applyFill="1" applyBorder="1" applyAlignment="1">
      <alignment horizontal="center" vertical="center" wrapText="1"/>
    </xf>
    <xf numFmtId="0" fontId="8" fillId="0" borderId="0" xfId="1" applyFont="1" applyAlignment="1">
      <alignment horizontal="center" vertical="center" wrapText="1"/>
    </xf>
    <xf numFmtId="3" fontId="2" fillId="0" borderId="0" xfId="5" applyNumberFormat="1"/>
    <xf numFmtId="0" fontId="2" fillId="0" borderId="0" xfId="5"/>
    <xf numFmtId="3" fontId="2" fillId="0" borderId="0" xfId="6" applyNumberFormat="1"/>
    <xf numFmtId="0" fontId="2" fillId="0" borderId="0" xfId="6"/>
    <xf numFmtId="0" fontId="13" fillId="3" borderId="1" xfId="6" applyFont="1" applyFill="1" applyBorder="1" applyAlignment="1">
      <alignment horizontal="center" vertical="center"/>
    </xf>
    <xf numFmtId="3" fontId="13" fillId="3" borderId="1" xfId="6" applyNumberFormat="1" applyFont="1" applyFill="1" applyBorder="1" applyAlignment="1">
      <alignment horizontal="center" vertical="center" wrapText="1"/>
    </xf>
    <xf numFmtId="164" fontId="13" fillId="0" borderId="1" xfId="6" applyNumberFormat="1" applyFont="1" applyBorder="1" applyAlignment="1">
      <alignment horizontal="center" vertical="center"/>
    </xf>
    <xf numFmtId="0" fontId="4" fillId="3" borderId="1" xfId="6" applyFont="1" applyFill="1" applyBorder="1" applyAlignment="1">
      <alignment horizontal="center" vertical="center" wrapText="1"/>
    </xf>
    <xf numFmtId="3" fontId="3" fillId="0" borderId="1" xfId="6" applyNumberFormat="1" applyFont="1" applyBorder="1" applyAlignment="1" applyProtection="1">
      <alignment horizontal="right" vertical="center" shrinkToFit="1"/>
      <protection locked="0"/>
    </xf>
    <xf numFmtId="3" fontId="15" fillId="5" borderId="1" xfId="6" applyNumberFormat="1" applyFont="1" applyFill="1" applyBorder="1" applyAlignment="1">
      <alignment horizontal="right" vertical="center" shrinkToFit="1"/>
    </xf>
    <xf numFmtId="3" fontId="15" fillId="5" borderId="1" xfId="6" applyNumberFormat="1" applyFont="1" applyFill="1" applyBorder="1" applyAlignment="1" applyProtection="1">
      <alignment horizontal="right" vertical="center" shrinkToFit="1"/>
      <protection locked="0"/>
    </xf>
    <xf numFmtId="3" fontId="2" fillId="0" borderId="0" xfId="1" applyNumberFormat="1" applyFont="1" applyAlignment="1">
      <alignment wrapText="1"/>
    </xf>
    <xf numFmtId="0" fontId="2" fillId="0" borderId="0" xfId="6" applyAlignment="1">
      <alignment horizontal="center" vertical="center" wrapText="1"/>
    </xf>
    <xf numFmtId="14" fontId="6" fillId="2" borderId="0" xfId="1" applyNumberFormat="1" applyFont="1" applyFill="1" applyAlignment="1">
      <alignment horizontal="center" vertical="center"/>
    </xf>
    <xf numFmtId="3" fontId="2" fillId="0" borderId="0" xfId="6" applyNumberFormat="1" applyAlignment="1">
      <alignment horizontal="center" vertical="center" wrapText="1"/>
    </xf>
    <xf numFmtId="3" fontId="26" fillId="3" borderId="1" xfId="6" applyNumberFormat="1" applyFont="1" applyFill="1" applyBorder="1" applyAlignment="1">
      <alignment horizontal="center" vertical="center" wrapText="1"/>
    </xf>
    <xf numFmtId="3" fontId="28" fillId="3" borderId="1" xfId="6" applyNumberFormat="1" applyFont="1" applyFill="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xf>
    <xf numFmtId="3" fontId="9" fillId="3" borderId="1" xfId="6" applyNumberFormat="1" applyFont="1" applyFill="1" applyBorder="1" applyAlignment="1">
      <alignment horizontal="center" vertical="center"/>
    </xf>
    <xf numFmtId="3" fontId="5" fillId="0" borderId="1" xfId="6" applyNumberFormat="1" applyFont="1" applyBorder="1" applyAlignment="1" applyProtection="1">
      <alignment horizontal="right" vertical="center" shrinkToFit="1"/>
      <protection locked="0"/>
    </xf>
    <xf numFmtId="3" fontId="16" fillId="12" borderId="1" xfId="6" applyNumberFormat="1" applyFont="1" applyFill="1" applyBorder="1" applyAlignment="1">
      <alignment horizontal="right" vertical="center" shrinkToFit="1"/>
    </xf>
    <xf numFmtId="3" fontId="25" fillId="12" borderId="1" xfId="6" applyNumberFormat="1" applyFont="1" applyFill="1" applyBorder="1" applyAlignment="1">
      <alignment horizontal="right" vertical="center" shrinkToFit="1"/>
    </xf>
    <xf numFmtId="0" fontId="13" fillId="0" borderId="0" xfId="6" applyFont="1" applyAlignment="1">
      <alignment horizontal="left" vertical="center" wrapText="1"/>
    </xf>
    <xf numFmtId="165" fontId="4" fillId="0" borderId="0" xfId="6" applyNumberFormat="1" applyFont="1" applyAlignment="1">
      <alignment horizontal="center" vertical="center"/>
    </xf>
    <xf numFmtId="3" fontId="16" fillId="0" borderId="0" xfId="6" applyNumberFormat="1" applyFont="1" applyAlignment="1">
      <alignment horizontal="right" vertical="center" shrinkToFit="1"/>
    </xf>
    <xf numFmtId="0" fontId="4" fillId="8" borderId="10" xfId="4" applyFont="1" applyFill="1" applyBorder="1" applyAlignment="1" applyProtection="1">
      <alignment horizontal="center" vertical="center"/>
      <protection locked="0"/>
    </xf>
    <xf numFmtId="0" fontId="21" fillId="7" borderId="0" xfId="4" applyFont="1" applyFill="1" applyProtection="1">
      <protection locked="0"/>
    </xf>
    <xf numFmtId="0" fontId="21" fillId="7" borderId="6" xfId="4" applyFont="1" applyFill="1" applyBorder="1" applyProtection="1">
      <protection locked="0"/>
    </xf>
    <xf numFmtId="0" fontId="21" fillId="7" borderId="0" xfId="4" applyFont="1" applyFill="1" applyAlignment="1" applyProtection="1">
      <alignment vertical="top"/>
      <protection locked="0"/>
    </xf>
    <xf numFmtId="0" fontId="21" fillId="7" borderId="7" xfId="4" applyFont="1" applyFill="1" applyBorder="1" applyProtection="1">
      <protection locked="0"/>
    </xf>
    <xf numFmtId="0" fontId="21" fillId="7" borderId="0" xfId="4" applyFont="1" applyFill="1" applyAlignment="1" applyProtection="1">
      <alignment vertical="top" wrapText="1"/>
      <protection locked="0"/>
    </xf>
    <xf numFmtId="0" fontId="21" fillId="7" borderId="0" xfId="4" applyFont="1" applyFill="1" applyAlignment="1" applyProtection="1">
      <alignment wrapText="1"/>
      <protection locked="0"/>
    </xf>
    <xf numFmtId="0" fontId="21" fillId="7" borderId="6" xfId="4" applyFont="1" applyFill="1" applyBorder="1" applyAlignment="1" applyProtection="1">
      <alignment vertical="top"/>
      <protection locked="0"/>
    </xf>
    <xf numFmtId="0" fontId="4" fillId="3" borderId="1" xfId="5" applyFont="1" applyFill="1" applyBorder="1" applyAlignment="1">
      <alignment horizontal="center" vertical="center" wrapText="1"/>
    </xf>
    <xf numFmtId="3" fontId="13" fillId="3" borderId="1" xfId="5" applyNumberFormat="1" applyFont="1" applyFill="1" applyBorder="1" applyAlignment="1">
      <alignment horizontal="center" vertical="center" wrapText="1"/>
    </xf>
    <xf numFmtId="0" fontId="13" fillId="3" borderId="1" xfId="5" applyFont="1" applyFill="1" applyBorder="1" applyAlignment="1">
      <alignment horizontal="center" vertical="center"/>
    </xf>
    <xf numFmtId="3" fontId="25" fillId="12" borderId="1" xfId="0" applyNumberFormat="1" applyFont="1" applyFill="1" applyBorder="1" applyAlignment="1">
      <alignment vertical="center" shrinkToFit="1"/>
    </xf>
    <xf numFmtId="3" fontId="32" fillId="0" borderId="1" xfId="0" applyNumberFormat="1" applyFont="1" applyBorder="1" applyAlignment="1" applyProtection="1">
      <alignment vertical="center" shrinkToFit="1"/>
      <protection locked="0"/>
    </xf>
    <xf numFmtId="3" fontId="32" fillId="0" borderId="1" xfId="0" applyNumberFormat="1" applyFont="1" applyBorder="1" applyAlignment="1" applyProtection="1">
      <alignment horizontal="right" vertical="center" shrinkToFit="1"/>
      <protection locked="0"/>
    </xf>
    <xf numFmtId="3" fontId="30" fillId="0" borderId="1" xfId="0" applyNumberFormat="1" applyFont="1" applyBorder="1" applyAlignment="1" applyProtection="1">
      <alignment horizontal="right" vertical="center" shrinkToFit="1"/>
      <protection locked="0"/>
    </xf>
    <xf numFmtId="3" fontId="5" fillId="0" borderId="1" xfId="0" applyNumberFormat="1" applyFont="1" applyBorder="1" applyAlignment="1" applyProtection="1">
      <alignment vertical="center" shrinkToFit="1"/>
      <protection locked="0"/>
    </xf>
    <xf numFmtId="164" fontId="13" fillId="0" borderId="1" xfId="0" applyNumberFormat="1" applyFont="1" applyBorder="1" applyAlignment="1">
      <alignment horizontal="center" vertical="center"/>
    </xf>
    <xf numFmtId="164" fontId="13" fillId="12" borderId="1" xfId="0" applyNumberFormat="1" applyFont="1" applyFill="1" applyBorder="1" applyAlignment="1">
      <alignment horizontal="center" vertical="center"/>
    </xf>
    <xf numFmtId="164" fontId="31" fillId="0" borderId="1" xfId="0" applyNumberFormat="1" applyFont="1" applyBorder="1" applyAlignment="1">
      <alignment horizontal="center" vertical="center"/>
    </xf>
    <xf numFmtId="164" fontId="31" fillId="13" borderId="1" xfId="0" applyNumberFormat="1" applyFont="1" applyFill="1" applyBorder="1" applyAlignment="1">
      <alignment horizontal="center" vertical="center"/>
    </xf>
    <xf numFmtId="164" fontId="31" fillId="12" borderId="1" xfId="0" applyNumberFormat="1" applyFont="1" applyFill="1" applyBorder="1" applyAlignment="1">
      <alignment horizontal="center" vertical="center"/>
    </xf>
    <xf numFmtId="164" fontId="33" fillId="13" borderId="1" xfId="0" applyNumberFormat="1" applyFont="1" applyFill="1" applyBorder="1" applyAlignment="1">
      <alignment horizontal="center" vertical="center"/>
    </xf>
    <xf numFmtId="164" fontId="33" fillId="0" borderId="1" xfId="0" applyNumberFormat="1" applyFont="1" applyBorder="1" applyAlignment="1">
      <alignment horizontal="center" vertical="center"/>
    </xf>
    <xf numFmtId="0" fontId="2" fillId="0" borderId="0" xfId="0" applyFont="1" applyAlignment="1">
      <alignment horizontal="left" vertical="top" wrapText="1"/>
    </xf>
    <xf numFmtId="0" fontId="4" fillId="0" borderId="0" xfId="0" applyFont="1" applyAlignment="1">
      <alignment vertical="center"/>
    </xf>
    <xf numFmtId="0" fontId="34" fillId="0" borderId="0" xfId="0" applyFont="1" applyAlignment="1">
      <alignment horizontal="left" vertical="top"/>
    </xf>
    <xf numFmtId="0" fontId="34" fillId="0" borderId="0" xfId="0" applyFont="1" applyAlignment="1">
      <alignment vertical="top"/>
    </xf>
    <xf numFmtId="0" fontId="34" fillId="0" borderId="0" xfId="0" applyFont="1" applyAlignment="1">
      <alignment horizontal="left"/>
    </xf>
    <xf numFmtId="0" fontId="34" fillId="0" borderId="0" xfId="0" applyFont="1"/>
    <xf numFmtId="0" fontId="35" fillId="0" borderId="0" xfId="0" applyFont="1" applyAlignment="1">
      <alignment vertical="top"/>
    </xf>
    <xf numFmtId="0" fontId="35" fillId="0" borderId="0" xfId="0" applyFont="1"/>
    <xf numFmtId="0" fontId="36" fillId="0" borderId="0" xfId="0" applyFont="1"/>
    <xf numFmtId="0" fontId="35" fillId="0" borderId="0" xfId="0" applyFont="1" applyAlignment="1">
      <alignment horizontal="left"/>
    </xf>
    <xf numFmtId="0" fontId="5" fillId="0" borderId="0" xfId="0" applyFont="1" applyAlignment="1">
      <alignment horizontal="right"/>
    </xf>
    <xf numFmtId="0" fontId="36" fillId="0" borderId="0" xfId="0" applyFont="1" applyAlignment="1">
      <alignment horizontal="left"/>
    </xf>
    <xf numFmtId="0" fontId="36" fillId="14" borderId="16" xfId="0" applyFont="1" applyFill="1" applyBorder="1"/>
    <xf numFmtId="0" fontId="34" fillId="14" borderId="19" xfId="0" applyFont="1" applyFill="1" applyBorder="1" applyAlignment="1">
      <alignment vertical="center"/>
    </xf>
    <xf numFmtId="3" fontId="4" fillId="14" borderId="20" xfId="6" applyNumberFormat="1" applyFont="1" applyFill="1" applyBorder="1" applyAlignment="1">
      <alignment horizontal="center" vertical="center" wrapText="1"/>
    </xf>
    <xf numFmtId="0" fontId="37" fillId="0" borderId="20" xfId="0" applyFont="1" applyBorder="1" applyAlignment="1">
      <alignment vertical="center"/>
    </xf>
    <xf numFmtId="3" fontId="37" fillId="0" borderId="20" xfId="0" applyNumberFormat="1" applyFont="1" applyBorder="1" applyAlignment="1">
      <alignment horizontal="right" vertical="center" wrapText="1"/>
    </xf>
    <xf numFmtId="0" fontId="38" fillId="0" borderId="20" xfId="0" applyFont="1" applyBorder="1" applyAlignment="1">
      <alignment vertical="center"/>
    </xf>
    <xf numFmtId="3" fontId="38" fillId="0" borderId="20" xfId="0" applyNumberFormat="1" applyFont="1" applyBorder="1" applyAlignment="1">
      <alignment horizontal="right" vertical="center" wrapText="1"/>
    </xf>
    <xf numFmtId="0" fontId="5" fillId="0" borderId="0" xfId="0" applyFont="1"/>
    <xf numFmtId="3" fontId="5" fillId="0" borderId="0" xfId="0" applyNumberFormat="1" applyFont="1"/>
    <xf numFmtId="0" fontId="4" fillId="0" borderId="0" xfId="0" applyFont="1"/>
    <xf numFmtId="0" fontId="37" fillId="0" borderId="20" xfId="0" applyFont="1" applyBorder="1" applyAlignment="1">
      <alignment vertical="center" wrapText="1"/>
    </xf>
    <xf numFmtId="3" fontId="37" fillId="0" borderId="20" xfId="0" applyNumberFormat="1" applyFont="1" applyBorder="1" applyAlignment="1">
      <alignment horizontal="right" vertical="center"/>
    </xf>
    <xf numFmtId="3" fontId="38" fillId="0" borderId="20" xfId="0" applyNumberFormat="1" applyFont="1" applyBorder="1" applyAlignment="1">
      <alignment horizontal="right" vertical="center"/>
    </xf>
    <xf numFmtId="0" fontId="38" fillId="0" borderId="0" xfId="0" applyFont="1" applyAlignment="1">
      <alignment vertical="center"/>
    </xf>
    <xf numFmtId="3" fontId="39" fillId="0" borderId="0" xfId="0" applyNumberFormat="1" applyFont="1" applyAlignment="1">
      <alignment horizontal="right" vertical="center"/>
    </xf>
    <xf numFmtId="0" fontId="34" fillId="0" borderId="20" xfId="0" applyFont="1" applyBorder="1" applyAlignment="1">
      <alignment horizontal="left"/>
    </xf>
    <xf numFmtId="3" fontId="34" fillId="0" borderId="20" xfId="0" applyNumberFormat="1" applyFont="1" applyBorder="1"/>
    <xf numFmtId="0" fontId="36" fillId="0" borderId="20" xfId="0" applyFont="1" applyBorder="1" applyAlignment="1">
      <alignment horizontal="left" indent="1"/>
    </xf>
    <xf numFmtId="3" fontId="36" fillId="0" borderId="20" xfId="0" applyNumberFormat="1" applyFont="1" applyBorder="1"/>
    <xf numFmtId="3" fontId="34" fillId="0" borderId="0" xfId="0" applyNumberFormat="1" applyFont="1"/>
    <xf numFmtId="3" fontId="36" fillId="0" borderId="0" xfId="0" applyNumberFormat="1" applyFont="1"/>
    <xf numFmtId="0" fontId="36" fillId="0" borderId="20" xfId="0" applyFont="1" applyBorder="1"/>
    <xf numFmtId="0" fontId="5" fillId="0" borderId="0" xfId="0" applyFont="1" applyAlignment="1">
      <alignment horizontal="left" vertical="center" wrapText="1"/>
    </xf>
    <xf numFmtId="0" fontId="36" fillId="0" borderId="0" xfId="0" applyFont="1" applyAlignment="1">
      <alignment vertical="center"/>
    </xf>
    <xf numFmtId="0" fontId="36" fillId="0" borderId="0" xfId="0" applyFont="1" applyAlignment="1">
      <alignment vertical="top"/>
    </xf>
    <xf numFmtId="0" fontId="36" fillId="0" borderId="20" xfId="0" applyFont="1" applyBorder="1" applyAlignment="1">
      <alignment horizontal="left"/>
    </xf>
    <xf numFmtId="0" fontId="17" fillId="7" borderId="3" xfId="4" applyFont="1" applyFill="1" applyBorder="1" applyAlignment="1">
      <alignment vertical="center"/>
    </xf>
    <xf numFmtId="0" fontId="17" fillId="7" borderId="4" xfId="4" applyFont="1" applyFill="1" applyBorder="1" applyAlignment="1">
      <alignment vertical="center"/>
    </xf>
    <xf numFmtId="0" fontId="20" fillId="7" borderId="6" xfId="4" applyFont="1" applyFill="1" applyBorder="1" applyAlignment="1">
      <alignment horizontal="center" vertical="center"/>
    </xf>
    <xf numFmtId="0" fontId="20" fillId="7" borderId="0" xfId="4" applyFont="1" applyFill="1" applyAlignment="1">
      <alignment horizontal="center" vertical="center"/>
    </xf>
    <xf numFmtId="0" fontId="20" fillId="7" borderId="7" xfId="4" applyFont="1" applyFill="1" applyBorder="1" applyAlignment="1">
      <alignment horizontal="center" vertical="center"/>
    </xf>
    <xf numFmtId="0" fontId="4" fillId="7" borderId="6" xfId="4" applyFont="1" applyFill="1" applyBorder="1" applyAlignment="1">
      <alignment vertical="center" wrapText="1"/>
    </xf>
    <xf numFmtId="0" fontId="4" fillId="7" borderId="0" xfId="4" applyFont="1" applyFill="1" applyAlignment="1">
      <alignment vertical="center" wrapText="1"/>
    </xf>
    <xf numFmtId="14" fontId="4" fillId="8" borderId="2" xfId="4" applyNumberFormat="1" applyFont="1" applyFill="1" applyBorder="1" applyAlignment="1" applyProtection="1">
      <alignment horizontal="center" vertical="center"/>
      <protection locked="0"/>
    </xf>
    <xf numFmtId="14" fontId="4" fillId="8" borderId="10" xfId="4" applyNumberFormat="1" applyFont="1" applyFill="1" applyBorder="1" applyAlignment="1" applyProtection="1">
      <alignment horizontal="center" vertical="center"/>
      <protection locked="0"/>
    </xf>
    <xf numFmtId="14" fontId="4" fillId="8" borderId="11" xfId="4" applyNumberFormat="1" applyFont="1" applyFill="1" applyBorder="1" applyAlignment="1" applyProtection="1">
      <alignment horizontal="center" vertical="center"/>
      <protection locked="0"/>
    </xf>
    <xf numFmtId="0" fontId="4" fillId="0" borderId="6" xfId="4" applyFont="1" applyBorder="1" applyAlignment="1">
      <alignment horizontal="center" vertical="center" wrapText="1"/>
    </xf>
    <xf numFmtId="0" fontId="4" fillId="0" borderId="0" xfId="4" applyFont="1" applyAlignment="1">
      <alignment horizontal="center" vertical="center" wrapText="1"/>
    </xf>
    <xf numFmtId="0" fontId="4" fillId="0" borderId="7" xfId="4" applyFont="1" applyBorder="1" applyAlignment="1">
      <alignment horizontal="center" vertical="center" wrapText="1"/>
    </xf>
    <xf numFmtId="0" fontId="5" fillId="7" borderId="6" xfId="4" applyFont="1" applyFill="1" applyBorder="1" applyAlignment="1">
      <alignment horizontal="right" vertical="center" wrapText="1"/>
    </xf>
    <xf numFmtId="0" fontId="5" fillId="7" borderId="7" xfId="4" applyFont="1" applyFill="1" applyBorder="1" applyAlignment="1">
      <alignment horizontal="right" vertical="center" wrapText="1"/>
    </xf>
    <xf numFmtId="49" fontId="4" fillId="8" borderId="11" xfId="4" applyNumberFormat="1" applyFont="1" applyFill="1" applyBorder="1" applyAlignment="1" applyProtection="1">
      <alignment horizontal="center" vertical="center"/>
      <protection locked="0"/>
    </xf>
    <xf numFmtId="49" fontId="4" fillId="8" borderId="10" xfId="4" applyNumberFormat="1" applyFont="1" applyFill="1" applyBorder="1" applyAlignment="1" applyProtection="1">
      <alignment horizontal="center" vertical="center"/>
      <protection locked="0"/>
    </xf>
    <xf numFmtId="0" fontId="21" fillId="7" borderId="6" xfId="4" applyFont="1" applyFill="1" applyBorder="1" applyAlignment="1">
      <alignment wrapText="1"/>
    </xf>
    <xf numFmtId="0" fontId="21" fillId="7" borderId="0" xfId="4" applyFont="1" applyFill="1" applyAlignment="1">
      <alignment wrapText="1"/>
    </xf>
    <xf numFmtId="0" fontId="21" fillId="7" borderId="0" xfId="4" applyFont="1" applyFill="1"/>
    <xf numFmtId="0" fontId="19" fillId="7" borderId="6" xfId="4" applyFont="1" applyFill="1" applyBorder="1" applyAlignment="1">
      <alignment horizontal="center" vertical="center" wrapText="1"/>
    </xf>
    <xf numFmtId="0" fontId="19" fillId="7" borderId="0" xfId="4" applyFont="1" applyFill="1" applyAlignment="1">
      <alignment horizontal="center" vertical="center" wrapText="1"/>
    </xf>
    <xf numFmtId="0" fontId="5" fillId="7" borderId="6" xfId="4" applyFont="1" applyFill="1" applyBorder="1" applyAlignment="1">
      <alignment horizontal="right" vertical="center"/>
    </xf>
    <xf numFmtId="0" fontId="5" fillId="7" borderId="7" xfId="4" applyFont="1" applyFill="1" applyBorder="1" applyAlignment="1">
      <alignment horizontal="right" vertical="center"/>
    </xf>
    <xf numFmtId="0" fontId="5" fillId="7" borderId="0" xfId="4" applyFont="1" applyFill="1" applyAlignment="1">
      <alignment horizontal="right" vertical="center" wrapText="1"/>
    </xf>
    <xf numFmtId="0" fontId="4" fillId="8" borderId="11" xfId="4" applyFont="1" applyFill="1" applyBorder="1" applyAlignment="1" applyProtection="1">
      <alignment horizontal="center" vertical="center"/>
      <protection locked="0"/>
    </xf>
    <xf numFmtId="0" fontId="4" fillId="8" borderId="10" xfId="4" applyFont="1" applyFill="1" applyBorder="1" applyAlignment="1" applyProtection="1">
      <alignment horizontal="center" vertical="center"/>
      <protection locked="0"/>
    </xf>
    <xf numFmtId="0" fontId="21" fillId="7" borderId="6" xfId="4" applyFont="1" applyFill="1" applyBorder="1" applyAlignment="1">
      <alignment vertical="center" wrapText="1"/>
    </xf>
    <xf numFmtId="0" fontId="21" fillId="7" borderId="0" xfId="4" applyFont="1" applyFill="1" applyAlignment="1">
      <alignment vertical="center" wrapText="1"/>
    </xf>
    <xf numFmtId="0" fontId="5" fillId="7" borderId="0" xfId="4" applyFont="1" applyFill="1" applyAlignment="1">
      <alignment horizontal="right" vertical="center"/>
    </xf>
    <xf numFmtId="0" fontId="4" fillId="8" borderId="11" xfId="4" applyFont="1" applyFill="1" applyBorder="1" applyAlignment="1" applyProtection="1">
      <alignment vertical="center"/>
      <protection locked="0"/>
    </xf>
    <xf numFmtId="0" fontId="4" fillId="8" borderId="12" xfId="4" applyFont="1" applyFill="1" applyBorder="1" applyAlignment="1" applyProtection="1">
      <alignment vertical="center"/>
      <protection locked="0"/>
    </xf>
    <xf numFmtId="0" fontId="4" fillId="8" borderId="10" xfId="4" applyFont="1" applyFill="1" applyBorder="1" applyAlignment="1" applyProtection="1">
      <alignment vertical="center"/>
      <protection locked="0"/>
    </xf>
    <xf numFmtId="0" fontId="22" fillId="7" borderId="6" xfId="4" applyFont="1" applyFill="1" applyBorder="1" applyAlignment="1">
      <alignment vertical="center"/>
    </xf>
    <xf numFmtId="0" fontId="22" fillId="7" borderId="0" xfId="4" applyFont="1" applyFill="1" applyAlignment="1">
      <alignment vertical="center"/>
    </xf>
    <xf numFmtId="0" fontId="5" fillId="7" borderId="6" xfId="4" applyFont="1" applyFill="1" applyBorder="1" applyAlignment="1">
      <alignment horizontal="left" vertical="center" wrapText="1"/>
    </xf>
    <xf numFmtId="0" fontId="5" fillId="7" borderId="0" xfId="4" applyFont="1" applyFill="1" applyAlignment="1">
      <alignment horizontal="left" vertical="center"/>
    </xf>
    <xf numFmtId="0" fontId="5" fillId="7" borderId="0" xfId="4" applyFont="1" applyFill="1" applyAlignment="1">
      <alignment vertical="center"/>
    </xf>
    <xf numFmtId="0" fontId="21" fillId="8" borderId="11" xfId="4" applyFont="1" applyFill="1" applyBorder="1" applyProtection="1">
      <protection locked="0"/>
    </xf>
    <xf numFmtId="0" fontId="21" fillId="8" borderId="12" xfId="4" applyFont="1" applyFill="1" applyBorder="1" applyProtection="1">
      <protection locked="0"/>
    </xf>
    <xf numFmtId="0" fontId="21" fillId="8" borderId="10" xfId="4" applyFont="1" applyFill="1" applyBorder="1" applyProtection="1">
      <protection locked="0"/>
    </xf>
    <xf numFmtId="0" fontId="5" fillId="7" borderId="6" xfId="4" applyFont="1" applyFill="1" applyBorder="1" applyAlignment="1">
      <alignment horizontal="center" vertical="center"/>
    </xf>
    <xf numFmtId="0" fontId="5" fillId="7" borderId="0" xfId="4" applyFont="1" applyFill="1" applyAlignment="1">
      <alignment horizontal="center" vertical="center"/>
    </xf>
    <xf numFmtId="0" fontId="4" fillId="8" borderId="11" xfId="4" applyFont="1" applyFill="1" applyBorder="1" applyAlignment="1" applyProtection="1">
      <alignment horizontal="right" vertical="center"/>
      <protection locked="0"/>
    </xf>
    <xf numFmtId="0" fontId="4" fillId="8" borderId="12" xfId="4" applyFont="1" applyFill="1" applyBorder="1" applyAlignment="1" applyProtection="1">
      <alignment horizontal="right" vertical="center"/>
      <protection locked="0"/>
    </xf>
    <xf numFmtId="0" fontId="4" fillId="8" borderId="10" xfId="4" applyFont="1" applyFill="1" applyBorder="1" applyAlignment="1" applyProtection="1">
      <alignment horizontal="right" vertical="center"/>
      <protection locked="0"/>
    </xf>
    <xf numFmtId="0" fontId="21" fillId="7" borderId="0" xfId="4" applyFont="1" applyFill="1" applyAlignment="1" applyProtection="1">
      <alignment vertical="top" wrapText="1"/>
      <protection locked="0"/>
    </xf>
    <xf numFmtId="0" fontId="21" fillId="7" borderId="0" xfId="4" applyFont="1" applyFill="1" applyAlignment="1">
      <alignment vertical="top"/>
    </xf>
    <xf numFmtId="0" fontId="21" fillId="7" borderId="0" xfId="4" applyFont="1" applyFill="1" applyAlignment="1" applyProtection="1">
      <alignment vertical="top"/>
      <protection locked="0"/>
    </xf>
    <xf numFmtId="0" fontId="21" fillId="7" borderId="0" xfId="4" applyFont="1" applyFill="1" applyProtection="1">
      <protection locked="0"/>
    </xf>
    <xf numFmtId="49" fontId="4" fillId="8" borderId="11" xfId="4" applyNumberFormat="1" applyFont="1" applyFill="1" applyBorder="1" applyAlignment="1" applyProtection="1">
      <alignment vertical="center"/>
      <protection locked="0"/>
    </xf>
    <xf numFmtId="49" fontId="4" fillId="8" borderId="12" xfId="4" applyNumberFormat="1" applyFont="1" applyFill="1" applyBorder="1" applyAlignment="1" applyProtection="1">
      <alignment vertical="center"/>
      <protection locked="0"/>
    </xf>
    <xf numFmtId="49" fontId="4" fillId="8" borderId="10" xfId="4" applyNumberFormat="1" applyFont="1" applyFill="1" applyBorder="1" applyAlignment="1" applyProtection="1">
      <alignment vertical="center"/>
      <protection locked="0"/>
    </xf>
    <xf numFmtId="0" fontId="5" fillId="7" borderId="7" xfId="4" applyFont="1" applyFill="1" applyBorder="1" applyAlignment="1">
      <alignment horizontal="center" vertical="center"/>
    </xf>
    <xf numFmtId="0" fontId="5" fillId="7" borderId="6" xfId="4" applyFont="1" applyFill="1" applyBorder="1" applyAlignment="1">
      <alignment horizontal="left" vertical="center"/>
    </xf>
    <xf numFmtId="0" fontId="5" fillId="7" borderId="0" xfId="4" applyFont="1" applyFill="1" applyAlignment="1">
      <alignment vertical="top"/>
    </xf>
    <xf numFmtId="0" fontId="21" fillId="8" borderId="11" xfId="4" applyFont="1" applyFill="1" applyBorder="1" applyAlignment="1" applyProtection="1">
      <alignment vertical="center"/>
      <protection locked="0"/>
    </xf>
    <xf numFmtId="0" fontId="21" fillId="8" borderId="12" xfId="4" applyFont="1" applyFill="1" applyBorder="1" applyAlignment="1" applyProtection="1">
      <alignment vertical="center"/>
      <protection locked="0"/>
    </xf>
    <xf numFmtId="0" fontId="21" fillId="8" borderId="10" xfId="4" applyFont="1" applyFill="1" applyBorder="1" applyAlignment="1" applyProtection="1">
      <alignment vertical="center"/>
      <protection locked="0"/>
    </xf>
    <xf numFmtId="0" fontId="5" fillId="7" borderId="4" xfId="4" applyFont="1" applyFill="1" applyBorder="1" applyAlignment="1">
      <alignment horizontal="left" vertical="center" wrapText="1"/>
    </xf>
    <xf numFmtId="0" fontId="5" fillId="7" borderId="13" xfId="4" applyFont="1" applyFill="1" applyBorder="1" applyAlignment="1">
      <alignment horizontal="left" vertical="center" wrapText="1"/>
    </xf>
    <xf numFmtId="49" fontId="30" fillId="0" borderId="14" xfId="0" applyNumberFormat="1" applyFont="1" applyBorder="1" applyAlignment="1">
      <alignment horizontal="left" vertical="center" wrapText="1"/>
    </xf>
    <xf numFmtId="49" fontId="30" fillId="0" borderId="13" xfId="0" applyNumberFormat="1" applyFont="1" applyBorder="1" applyAlignment="1">
      <alignment horizontal="left" vertical="center" wrapText="1"/>
    </xf>
    <xf numFmtId="49" fontId="30" fillId="0" borderId="15" xfId="0" applyNumberFormat="1" applyFont="1" applyBorder="1" applyAlignment="1">
      <alignment horizontal="left" vertical="center" wrapText="1"/>
    </xf>
    <xf numFmtId="0" fontId="30" fillId="0" borderId="14" xfId="0" applyFont="1" applyBorder="1" applyAlignment="1">
      <alignment horizontal="left" vertical="center"/>
    </xf>
    <xf numFmtId="0" fontId="30" fillId="0" borderId="13" xfId="0" applyFont="1" applyBorder="1" applyAlignment="1">
      <alignment horizontal="left" vertical="center"/>
    </xf>
    <xf numFmtId="0" fontId="30" fillId="0" borderId="15" xfId="0" applyFont="1" applyBorder="1" applyAlignment="1">
      <alignment horizontal="left" vertical="center"/>
    </xf>
    <xf numFmtId="49" fontId="33" fillId="13" borderId="14" xfId="0" applyNumberFormat="1" applyFont="1" applyFill="1" applyBorder="1" applyAlignment="1">
      <alignment horizontal="left" vertical="center" wrapText="1"/>
    </xf>
    <xf numFmtId="49" fontId="33" fillId="13" borderId="13" xfId="0" applyNumberFormat="1" applyFont="1" applyFill="1" applyBorder="1" applyAlignment="1">
      <alignment horizontal="left" vertical="center" wrapText="1"/>
    </xf>
    <xf numFmtId="49" fontId="33" fillId="13" borderId="15" xfId="0" applyNumberFormat="1" applyFont="1" applyFill="1" applyBorder="1" applyAlignment="1">
      <alignment horizontal="left" vertical="center" wrapText="1"/>
    </xf>
    <xf numFmtId="0" fontId="12" fillId="6" borderId="1" xfId="0" applyFont="1" applyFill="1" applyBorder="1" applyAlignment="1">
      <alignment horizontal="left" vertical="center" shrinkToFit="1"/>
    </xf>
    <xf numFmtId="0" fontId="5" fillId="6" borderId="1" xfId="0" applyFont="1" applyFill="1" applyBorder="1" applyAlignment="1">
      <alignment horizontal="left" vertical="center" shrinkToFit="1"/>
    </xf>
    <xf numFmtId="49" fontId="30" fillId="0" borderId="14" xfId="0" applyNumberFormat="1" applyFont="1" applyBorder="1" applyAlignment="1">
      <alignment vertical="center" wrapText="1"/>
    </xf>
    <xf numFmtId="49" fontId="30" fillId="0" borderId="13" xfId="0" applyNumberFormat="1" applyFont="1" applyBorder="1" applyAlignment="1">
      <alignment vertical="center" wrapText="1"/>
    </xf>
    <xf numFmtId="49" fontId="30" fillId="0" borderId="15" xfId="0" applyNumberFormat="1" applyFont="1" applyBorder="1" applyAlignment="1">
      <alignment vertical="center" wrapText="1"/>
    </xf>
    <xf numFmtId="49" fontId="33" fillId="13" borderId="14" xfId="0" applyNumberFormat="1" applyFont="1" applyFill="1" applyBorder="1" applyAlignment="1">
      <alignment vertical="center" wrapText="1"/>
    </xf>
    <xf numFmtId="49" fontId="33" fillId="13" borderId="13" xfId="0" applyNumberFormat="1" applyFont="1" applyFill="1" applyBorder="1" applyAlignment="1">
      <alignment vertical="center" wrapText="1"/>
    </xf>
    <xf numFmtId="49" fontId="33" fillId="13" borderId="15" xfId="0" applyNumberFormat="1" applyFont="1" applyFill="1" applyBorder="1" applyAlignment="1">
      <alignment vertical="center" wrapText="1"/>
    </xf>
    <xf numFmtId="49" fontId="33" fillId="12" borderId="14" xfId="0" applyNumberFormat="1" applyFont="1" applyFill="1" applyBorder="1" applyAlignment="1">
      <alignment horizontal="left" vertical="center" wrapText="1"/>
    </xf>
    <xf numFmtId="49" fontId="33" fillId="12" borderId="13" xfId="0" applyNumberFormat="1" applyFont="1" applyFill="1" applyBorder="1" applyAlignment="1">
      <alignment horizontal="left" vertical="center" wrapText="1"/>
    </xf>
    <xf numFmtId="49" fontId="33" fillId="12" borderId="15" xfId="0" applyNumberFormat="1" applyFont="1" applyFill="1" applyBorder="1" applyAlignment="1">
      <alignment horizontal="left" vertical="center" wrapText="1"/>
    </xf>
    <xf numFmtId="49" fontId="5" fillId="0" borderId="14" xfId="0" applyNumberFormat="1" applyFont="1" applyBorder="1" applyAlignment="1">
      <alignment horizontal="left" vertical="center" wrapText="1"/>
    </xf>
    <xf numFmtId="49" fontId="5" fillId="0" borderId="13"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0" fontId="30" fillId="0" borderId="14" xfId="0" applyFont="1" applyBorder="1" applyAlignment="1">
      <alignment vertical="center" wrapText="1"/>
    </xf>
    <xf numFmtId="0" fontId="30" fillId="0" borderId="13" xfId="0" applyFont="1" applyBorder="1" applyAlignment="1">
      <alignment vertical="center" wrapText="1"/>
    </xf>
    <xf numFmtId="0" fontId="30" fillId="0" borderId="15" xfId="0" applyFont="1" applyBorder="1" applyAlignment="1">
      <alignment vertical="center" wrapText="1"/>
    </xf>
    <xf numFmtId="0" fontId="13" fillId="3" borderId="1" xfId="5" applyFont="1" applyFill="1" applyBorder="1" applyAlignment="1">
      <alignment horizontal="center" vertical="center"/>
    </xf>
    <xf numFmtId="0" fontId="2" fillId="0" borderId="1"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xf numFmtId="0" fontId="6" fillId="2" borderId="11" xfId="5" applyFont="1" applyFill="1" applyBorder="1" applyAlignment="1" applyProtection="1">
      <alignment vertical="center" wrapText="1"/>
      <protection locked="0"/>
    </xf>
    <xf numFmtId="0" fontId="2" fillId="0" borderId="12" xfId="5" applyBorder="1" applyAlignment="1" applyProtection="1">
      <alignment vertical="center" wrapText="1"/>
      <protection locked="0"/>
    </xf>
    <xf numFmtId="0" fontId="2" fillId="0" borderId="12" xfId="5" applyBorder="1" applyProtection="1">
      <protection locked="0"/>
    </xf>
    <xf numFmtId="0" fontId="4" fillId="3" borderId="1" xfId="5" applyFont="1" applyFill="1" applyBorder="1" applyAlignment="1">
      <alignment horizontal="center" vertical="center" wrapText="1"/>
    </xf>
    <xf numFmtId="0" fontId="2" fillId="0" borderId="1" xfId="5" applyBorder="1" applyAlignment="1">
      <alignment horizontal="center" vertical="center" wrapText="1"/>
    </xf>
    <xf numFmtId="0" fontId="12" fillId="6" borderId="14" xfId="0" applyFont="1" applyFill="1" applyBorder="1" applyAlignment="1">
      <alignment horizontal="left" vertical="center" shrinkToFit="1"/>
    </xf>
    <xf numFmtId="0" fontId="12" fillId="6" borderId="13" xfId="0" applyFont="1" applyFill="1" applyBorder="1" applyAlignment="1">
      <alignment horizontal="left" vertical="center" shrinkToFit="1"/>
    </xf>
    <xf numFmtId="0" fontId="8" fillId="0" borderId="0" xfId="6" applyFont="1" applyAlignment="1">
      <alignment horizontal="center" vertical="center" wrapText="1"/>
    </xf>
    <xf numFmtId="0" fontId="2" fillId="0" borderId="0" xfId="6" applyAlignment="1">
      <alignment horizontal="center" vertical="center" wrapText="1"/>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3" fontId="13"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3" fillId="3" borderId="1" xfId="3" applyFont="1" applyFill="1" applyBorder="1" applyAlignment="1">
      <alignment horizontal="center" vertical="center"/>
    </xf>
    <xf numFmtId="0" fontId="0" fillId="0" borderId="1" xfId="0" applyBorder="1" applyAlignment="1">
      <alignment horizontal="center" vertical="center"/>
    </xf>
    <xf numFmtId="0" fontId="2" fillId="0" borderId="0" xfId="6" applyAlignment="1">
      <alignment horizontal="right" vertical="top" wrapText="1"/>
    </xf>
    <xf numFmtId="0" fontId="2" fillId="0" borderId="0" xfId="6"/>
    <xf numFmtId="0" fontId="0" fillId="0" borderId="0" xfId="0"/>
    <xf numFmtId="0" fontId="6" fillId="4" borderId="11" xfId="6" applyFont="1" applyFill="1" applyBorder="1" applyAlignment="1" applyProtection="1">
      <alignment vertical="center" wrapText="1"/>
      <protection locked="0"/>
    </xf>
    <xf numFmtId="0" fontId="2" fillId="0" borderId="12" xfId="6" applyBorder="1" applyProtection="1">
      <protection locked="0"/>
    </xf>
    <xf numFmtId="0" fontId="0" fillId="0" borderId="12" xfId="0" applyBorder="1"/>
    <xf numFmtId="0" fontId="4" fillId="3" borderId="1" xfId="3" applyFont="1" applyFill="1" applyBorder="1" applyAlignment="1">
      <alignment horizontal="center" vertical="center" wrapText="1"/>
    </xf>
    <xf numFmtId="0" fontId="0" fillId="0" borderId="1" xfId="0" applyBorder="1" applyAlignment="1">
      <alignment horizontal="center" vertical="center" wrapText="1"/>
    </xf>
    <xf numFmtId="0" fontId="4" fillId="0" borderId="1" xfId="6" applyFont="1" applyBorder="1" applyAlignment="1">
      <alignment horizontal="left" vertical="center" wrapText="1"/>
    </xf>
    <xf numFmtId="0" fontId="5" fillId="0" borderId="1" xfId="6" applyFont="1" applyBorder="1" applyAlignment="1">
      <alignment horizontal="left" vertical="center" wrapText="1"/>
    </xf>
    <xf numFmtId="0" fontId="12" fillId="6" borderId="1" xfId="6" applyFont="1" applyFill="1" applyBorder="1" applyAlignment="1">
      <alignment horizontal="left" vertical="center" shrinkToFit="1"/>
    </xf>
    <xf numFmtId="0" fontId="5" fillId="6" borderId="1" xfId="6" applyFont="1" applyFill="1" applyBorder="1" applyAlignment="1">
      <alignment horizontal="left" vertical="center" shrinkToFit="1"/>
    </xf>
    <xf numFmtId="0" fontId="13" fillId="3" borderId="1" xfId="6" applyFont="1" applyFill="1" applyBorder="1" applyAlignment="1">
      <alignment horizontal="center" vertical="center" wrapText="1"/>
    </xf>
    <xf numFmtId="0" fontId="2" fillId="0" borderId="1" xfId="6" applyBorder="1" applyAlignment="1">
      <alignment horizontal="center" vertical="center" wrapText="1"/>
    </xf>
    <xf numFmtId="0" fontId="2" fillId="0" borderId="0" xfId="6" applyAlignment="1">
      <alignment horizontal="center" wrapText="1"/>
    </xf>
    <xf numFmtId="0" fontId="2" fillId="0" borderId="0" xfId="6" applyAlignment="1">
      <alignment horizontal="right"/>
    </xf>
    <xf numFmtId="0" fontId="13" fillId="2" borderId="11" xfId="6" applyFont="1" applyFill="1" applyBorder="1" applyAlignment="1" applyProtection="1">
      <alignment vertical="center" wrapText="1"/>
      <protection locked="0"/>
    </xf>
    <xf numFmtId="0" fontId="2" fillId="0" borderId="12" xfId="6" applyBorder="1" applyAlignment="1" applyProtection="1">
      <alignment vertical="center" wrapText="1"/>
      <protection locked="0"/>
    </xf>
    <xf numFmtId="0" fontId="4" fillId="3" borderId="1" xfId="6" applyFont="1" applyFill="1" applyBorder="1" applyAlignment="1">
      <alignment horizontal="center" vertical="center" wrapText="1"/>
    </xf>
    <xf numFmtId="0" fontId="13" fillId="0" borderId="1" xfId="6" applyFont="1" applyBorder="1" applyAlignment="1">
      <alignment horizontal="left" vertical="center" wrapText="1"/>
    </xf>
    <xf numFmtId="0" fontId="13" fillId="12" borderId="1" xfId="6" applyFont="1" applyFill="1" applyBorder="1" applyAlignment="1">
      <alignment horizontal="left" vertical="center" wrapText="1"/>
    </xf>
    <xf numFmtId="0" fontId="3" fillId="0" borderId="1" xfId="6" applyFont="1" applyBorder="1" applyAlignment="1">
      <alignment horizontal="left"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wrapText="1"/>
    </xf>
    <xf numFmtId="3" fontId="2" fillId="0" borderId="1" xfId="6" applyNumberFormat="1" applyBorder="1" applyAlignment="1">
      <alignment horizontal="center" vertical="center" wrapText="1"/>
    </xf>
    <xf numFmtId="0" fontId="3" fillId="12" borderId="1" xfId="6" applyFont="1" applyFill="1" applyBorder="1" applyAlignment="1">
      <alignment horizontal="left" vertical="center" wrapText="1"/>
    </xf>
    <xf numFmtId="0" fontId="8" fillId="0" borderId="0" xfId="1" applyFont="1" applyAlignment="1">
      <alignment horizontal="center" vertical="center" wrapText="1"/>
    </xf>
    <xf numFmtId="0" fontId="6" fillId="0" borderId="0" xfId="1" applyFont="1" applyAlignment="1">
      <alignment horizontal="center" vertical="center"/>
    </xf>
    <xf numFmtId="0" fontId="26" fillId="3" borderId="1" xfId="6" applyFont="1" applyFill="1" applyBorder="1" applyAlignment="1">
      <alignment horizontal="center" vertical="center" wrapText="1"/>
    </xf>
    <xf numFmtId="0" fontId="27" fillId="0" borderId="1" xfId="6" applyFont="1" applyBorder="1" applyAlignment="1">
      <alignment horizontal="center" vertical="center" wrapText="1"/>
    </xf>
    <xf numFmtId="0" fontId="27" fillId="0" borderId="1" xfId="6" applyFont="1" applyBorder="1"/>
    <xf numFmtId="3" fontId="26" fillId="3" borderId="1" xfId="6" applyNumberFormat="1" applyFont="1" applyFill="1" applyBorder="1" applyAlignment="1">
      <alignment horizontal="center" vertical="center" wrapText="1"/>
    </xf>
    <xf numFmtId="3" fontId="29" fillId="0" borderId="1" xfId="6" applyNumberFormat="1" applyFont="1" applyBorder="1" applyAlignment="1">
      <alignment horizontal="center" vertical="center" wrapText="1"/>
    </xf>
    <xf numFmtId="3" fontId="4" fillId="14" borderId="17" xfId="6" applyNumberFormat="1" applyFont="1" applyFill="1" applyBorder="1" applyAlignment="1">
      <alignment horizontal="center" vertical="center" wrapText="1"/>
    </xf>
    <xf numFmtId="3" fontId="5" fillId="14" borderId="18" xfId="0" applyNumberFormat="1" applyFont="1" applyFill="1" applyBorder="1" applyAlignment="1">
      <alignment horizontal="center" vertical="center" wrapText="1"/>
    </xf>
    <xf numFmtId="49" fontId="36" fillId="0" borderId="0" xfId="0" applyNumberFormat="1" applyFont="1" applyAlignment="1">
      <alignment horizontal="left" vertical="top"/>
    </xf>
    <xf numFmtId="0" fontId="34" fillId="14" borderId="16" xfId="0" applyFont="1" applyFill="1" applyBorder="1" applyAlignment="1">
      <alignment horizontal="left" vertical="center"/>
    </xf>
    <xf numFmtId="0" fontId="34" fillId="14" borderId="19" xfId="0" applyFont="1" applyFill="1" applyBorder="1" applyAlignment="1">
      <alignment horizontal="left" vertical="center"/>
    </xf>
    <xf numFmtId="0" fontId="5" fillId="0" borderId="0" xfId="0" applyFont="1" applyAlignment="1">
      <alignment horizontal="left" vertical="center" wrapText="1"/>
    </xf>
    <xf numFmtId="3" fontId="4" fillId="14" borderId="16" xfId="6" applyNumberFormat="1" applyFont="1" applyFill="1" applyBorder="1" applyAlignment="1">
      <alignment horizontal="center" vertical="center" wrapText="1"/>
    </xf>
    <xf numFmtId="3" fontId="4" fillId="14" borderId="19" xfId="6" applyNumberFormat="1" applyFont="1" applyFill="1" applyBorder="1" applyAlignment="1">
      <alignment horizontal="center" vertical="center" wrapText="1"/>
    </xf>
    <xf numFmtId="0" fontId="4" fillId="0" borderId="0" xfId="0" applyFont="1" applyAlignment="1">
      <alignment horizontal="left" vertical="center"/>
    </xf>
    <xf numFmtId="0" fontId="34" fillId="0" borderId="0" xfId="0" applyFont="1" applyAlignment="1">
      <alignment horizontal="left" vertical="top"/>
    </xf>
    <xf numFmtId="0" fontId="36" fillId="0" borderId="0" xfId="0" applyFont="1" applyAlignment="1">
      <alignment horizontal="left" vertical="top"/>
    </xf>
    <xf numFmtId="3" fontId="36" fillId="14" borderId="18" xfId="0" applyNumberFormat="1" applyFont="1" applyFill="1" applyBorder="1" applyAlignment="1">
      <alignment horizontal="center" vertical="center" wrapText="1"/>
    </xf>
  </cellXfs>
  <cellStyles count="11">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 4 2" xfId="10" xr:uid="{C6892427-CF5C-49B0-B53C-2718B4DCB195}"/>
    <cellStyle name="Normalno 2" xfId="8" xr:uid="{C354584D-35D5-43C9-8119-27D58FB3166A}"/>
    <cellStyle name="Normalno 2 2" xfId="7" xr:uid="{B4D888BC-09CF-430E-B3A4-51B673DB801C}"/>
    <cellStyle name="Obično 2" xfId="9" xr:uid="{2F91FE07-8C1B-41D6-AC27-6E29A6FB8D19}"/>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view="pageBreakPreview" topLeftCell="A29" zoomScaleNormal="100" zoomScaleSheetLayoutView="100" workbookViewId="0">
      <selection activeCell="C30" sqref="C30"/>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137" t="s">
        <v>116</v>
      </c>
      <c r="B1" s="138"/>
      <c r="C1" s="138"/>
      <c r="D1" s="2"/>
      <c r="E1" s="2"/>
      <c r="F1" s="2"/>
      <c r="G1" s="2"/>
      <c r="H1" s="2"/>
      <c r="I1" s="2"/>
      <c r="J1" s="3"/>
    </row>
    <row r="2" spans="1:10" ht="14.45" customHeight="1" x14ac:dyDescent="0.25">
      <c r="A2" s="139" t="s">
        <v>132</v>
      </c>
      <c r="B2" s="140"/>
      <c r="C2" s="140"/>
      <c r="D2" s="140"/>
      <c r="E2" s="140"/>
      <c r="F2" s="140"/>
      <c r="G2" s="140"/>
      <c r="H2" s="140"/>
      <c r="I2" s="140"/>
      <c r="J2" s="141"/>
    </row>
    <row r="3" spans="1:10" x14ac:dyDescent="0.25">
      <c r="A3" s="5"/>
      <c r="B3" s="6"/>
      <c r="C3" s="6"/>
      <c r="D3" s="6"/>
      <c r="E3" s="6"/>
      <c r="F3" s="6"/>
      <c r="G3" s="6"/>
      <c r="H3" s="6"/>
      <c r="I3" s="6"/>
      <c r="J3" s="7"/>
    </row>
    <row r="4" spans="1:10" ht="33.6" customHeight="1" x14ac:dyDescent="0.25">
      <c r="A4" s="142" t="s">
        <v>117</v>
      </c>
      <c r="B4" s="143"/>
      <c r="C4" s="143"/>
      <c r="D4" s="143"/>
      <c r="E4" s="144">
        <v>46023</v>
      </c>
      <c r="F4" s="145"/>
      <c r="G4" s="8" t="s">
        <v>0</v>
      </c>
      <c r="H4" s="146">
        <v>46203</v>
      </c>
      <c r="I4" s="145"/>
      <c r="J4" s="9"/>
    </row>
    <row r="5" spans="1:10" s="10" customFormat="1" ht="10.15" customHeight="1" x14ac:dyDescent="0.25">
      <c r="A5" s="147"/>
      <c r="B5" s="148"/>
      <c r="C5" s="148"/>
      <c r="D5" s="148"/>
      <c r="E5" s="148"/>
      <c r="F5" s="148"/>
      <c r="G5" s="148"/>
      <c r="H5" s="148"/>
      <c r="I5" s="148"/>
      <c r="J5" s="149"/>
    </row>
    <row r="6" spans="1:10" ht="20.45" customHeight="1" x14ac:dyDescent="0.25">
      <c r="A6" s="11"/>
      <c r="B6" s="12" t="s">
        <v>137</v>
      </c>
      <c r="C6" s="13"/>
      <c r="D6" s="13"/>
      <c r="E6" s="19">
        <v>2026</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138</v>
      </c>
      <c r="C8" s="13"/>
      <c r="D8" s="13"/>
      <c r="E8" s="19">
        <v>2</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57" t="s">
        <v>139</v>
      </c>
      <c r="B10" s="158"/>
      <c r="C10" s="158"/>
      <c r="D10" s="158"/>
      <c r="E10" s="158"/>
      <c r="F10" s="158"/>
      <c r="G10" s="158"/>
      <c r="H10" s="158"/>
      <c r="I10" s="158"/>
      <c r="J10" s="21"/>
    </row>
    <row r="11" spans="1:10" ht="24.6" customHeight="1" x14ac:dyDescent="0.25">
      <c r="A11" s="159" t="s">
        <v>118</v>
      </c>
      <c r="B11" s="160"/>
      <c r="C11" s="152" t="s">
        <v>284</v>
      </c>
      <c r="D11" s="153"/>
      <c r="E11" s="22"/>
      <c r="F11" s="161" t="s">
        <v>140</v>
      </c>
      <c r="G11" s="151"/>
      <c r="H11" s="162" t="s">
        <v>285</v>
      </c>
      <c r="I11" s="163"/>
      <c r="J11" s="23"/>
    </row>
    <row r="12" spans="1:10" ht="14.45" customHeight="1" x14ac:dyDescent="0.25">
      <c r="A12" s="24"/>
      <c r="B12" s="25"/>
      <c r="C12" s="25"/>
      <c r="D12" s="25"/>
      <c r="E12" s="155"/>
      <c r="F12" s="155"/>
      <c r="G12" s="155"/>
      <c r="H12" s="155"/>
      <c r="I12" s="26"/>
      <c r="J12" s="23"/>
    </row>
    <row r="13" spans="1:10" ht="21" customHeight="1" x14ac:dyDescent="0.25">
      <c r="A13" s="150" t="s">
        <v>133</v>
      </c>
      <c r="B13" s="151"/>
      <c r="C13" s="152" t="s">
        <v>286</v>
      </c>
      <c r="D13" s="153"/>
      <c r="E13" s="154"/>
      <c r="F13" s="155"/>
      <c r="G13" s="155"/>
      <c r="H13" s="155"/>
      <c r="I13" s="26"/>
      <c r="J13" s="23"/>
    </row>
    <row r="14" spans="1:10" ht="10.9" customHeight="1" x14ac:dyDescent="0.25">
      <c r="A14" s="22"/>
      <c r="B14" s="26"/>
      <c r="C14" s="25"/>
      <c r="D14" s="25"/>
      <c r="E14" s="156"/>
      <c r="F14" s="156"/>
      <c r="G14" s="156"/>
      <c r="H14" s="156"/>
      <c r="I14" s="25"/>
      <c r="J14" s="27"/>
    </row>
    <row r="15" spans="1:10" ht="22.9" customHeight="1" x14ac:dyDescent="0.25">
      <c r="A15" s="150" t="s">
        <v>119</v>
      </c>
      <c r="B15" s="151"/>
      <c r="C15" s="152" t="s">
        <v>287</v>
      </c>
      <c r="D15" s="153"/>
      <c r="E15" s="170"/>
      <c r="F15" s="171"/>
      <c r="G15" s="28" t="s">
        <v>141</v>
      </c>
      <c r="H15" s="162" t="s">
        <v>288</v>
      </c>
      <c r="I15" s="163"/>
      <c r="J15" s="29"/>
    </row>
    <row r="16" spans="1:10" ht="10.9" customHeight="1" x14ac:dyDescent="0.25">
      <c r="A16" s="22"/>
      <c r="B16" s="26"/>
      <c r="C16" s="25"/>
      <c r="D16" s="25"/>
      <c r="E16" s="156"/>
      <c r="F16" s="156"/>
      <c r="G16" s="156"/>
      <c r="H16" s="156"/>
      <c r="I16" s="25"/>
      <c r="J16" s="27"/>
    </row>
    <row r="17" spans="1:10" ht="22.9" customHeight="1" x14ac:dyDescent="0.25">
      <c r="A17" s="30"/>
      <c r="B17" s="28" t="s">
        <v>142</v>
      </c>
      <c r="C17" s="152" t="s">
        <v>289</v>
      </c>
      <c r="D17" s="153"/>
      <c r="E17" s="31"/>
      <c r="F17" s="31"/>
      <c r="G17" s="31"/>
      <c r="H17" s="31"/>
      <c r="I17" s="31"/>
      <c r="J17" s="29"/>
    </row>
    <row r="18" spans="1:10" x14ac:dyDescent="0.25">
      <c r="A18" s="164"/>
      <c r="B18" s="165"/>
      <c r="C18" s="156"/>
      <c r="D18" s="156"/>
      <c r="E18" s="156"/>
      <c r="F18" s="156"/>
      <c r="G18" s="156"/>
      <c r="H18" s="156"/>
      <c r="I18" s="25"/>
      <c r="J18" s="27"/>
    </row>
    <row r="19" spans="1:10" x14ac:dyDescent="0.25">
      <c r="A19" s="159" t="s">
        <v>120</v>
      </c>
      <c r="B19" s="166"/>
      <c r="C19" s="167" t="s">
        <v>290</v>
      </c>
      <c r="D19" s="168"/>
      <c r="E19" s="168"/>
      <c r="F19" s="168"/>
      <c r="G19" s="168"/>
      <c r="H19" s="168"/>
      <c r="I19" s="168"/>
      <c r="J19" s="169"/>
    </row>
    <row r="20" spans="1:10" x14ac:dyDescent="0.25">
      <c r="A20" s="24"/>
      <c r="B20" s="25"/>
      <c r="C20" s="32"/>
      <c r="D20" s="25"/>
      <c r="E20" s="156"/>
      <c r="F20" s="156"/>
      <c r="G20" s="156"/>
      <c r="H20" s="156"/>
      <c r="I20" s="25"/>
      <c r="J20" s="27"/>
    </row>
    <row r="21" spans="1:10" x14ac:dyDescent="0.25">
      <c r="A21" s="159" t="s">
        <v>121</v>
      </c>
      <c r="B21" s="166"/>
      <c r="C21" s="162">
        <v>48000</v>
      </c>
      <c r="D21" s="163"/>
      <c r="E21" s="156"/>
      <c r="F21" s="156"/>
      <c r="G21" s="167" t="s">
        <v>291</v>
      </c>
      <c r="H21" s="168"/>
      <c r="I21" s="168"/>
      <c r="J21" s="169"/>
    </row>
    <row r="22" spans="1:10" x14ac:dyDescent="0.25">
      <c r="A22" s="24"/>
      <c r="B22" s="25"/>
      <c r="C22" s="25"/>
      <c r="D22" s="25"/>
      <c r="E22" s="156"/>
      <c r="F22" s="156"/>
      <c r="G22" s="156"/>
      <c r="H22" s="156"/>
      <c r="I22" s="25"/>
      <c r="J22" s="27"/>
    </row>
    <row r="23" spans="1:10" x14ac:dyDescent="0.25">
      <c r="A23" s="159" t="s">
        <v>122</v>
      </c>
      <c r="B23" s="166"/>
      <c r="C23" s="167" t="s">
        <v>292</v>
      </c>
      <c r="D23" s="168"/>
      <c r="E23" s="168"/>
      <c r="F23" s="168"/>
      <c r="G23" s="168"/>
      <c r="H23" s="168"/>
      <c r="I23" s="168"/>
      <c r="J23" s="169"/>
    </row>
    <row r="24" spans="1:10" x14ac:dyDescent="0.25">
      <c r="A24" s="24"/>
      <c r="B24" s="25"/>
      <c r="C24" s="25"/>
      <c r="D24" s="25"/>
      <c r="E24" s="156"/>
      <c r="F24" s="156"/>
      <c r="G24" s="156"/>
      <c r="H24" s="156"/>
      <c r="I24" s="25"/>
      <c r="J24" s="27"/>
    </row>
    <row r="25" spans="1:10" x14ac:dyDescent="0.25">
      <c r="A25" s="159" t="s">
        <v>123</v>
      </c>
      <c r="B25" s="166"/>
      <c r="C25" s="175" t="s">
        <v>293</v>
      </c>
      <c r="D25" s="176"/>
      <c r="E25" s="176"/>
      <c r="F25" s="176"/>
      <c r="G25" s="176"/>
      <c r="H25" s="176"/>
      <c r="I25" s="176"/>
      <c r="J25" s="177"/>
    </row>
    <row r="26" spans="1:10" x14ac:dyDescent="0.25">
      <c r="A26" s="24"/>
      <c r="B26" s="25"/>
      <c r="C26" s="32"/>
      <c r="D26" s="25"/>
      <c r="E26" s="156"/>
      <c r="F26" s="156"/>
      <c r="G26" s="156"/>
      <c r="H26" s="156"/>
      <c r="I26" s="25"/>
      <c r="J26" s="27"/>
    </row>
    <row r="27" spans="1:10" x14ac:dyDescent="0.25">
      <c r="A27" s="159" t="s">
        <v>124</v>
      </c>
      <c r="B27" s="166"/>
      <c r="C27" s="175" t="s">
        <v>294</v>
      </c>
      <c r="D27" s="176"/>
      <c r="E27" s="176"/>
      <c r="F27" s="176"/>
      <c r="G27" s="176"/>
      <c r="H27" s="176"/>
      <c r="I27" s="176"/>
      <c r="J27" s="177"/>
    </row>
    <row r="28" spans="1:10" ht="13.9" customHeight="1" x14ac:dyDescent="0.25">
      <c r="A28" s="24"/>
      <c r="B28" s="25"/>
      <c r="C28" s="32"/>
      <c r="D28" s="25"/>
      <c r="E28" s="156"/>
      <c r="F28" s="156"/>
      <c r="G28" s="156"/>
      <c r="H28" s="156"/>
      <c r="I28" s="25"/>
      <c r="J28" s="27"/>
    </row>
    <row r="29" spans="1:10" ht="22.9" customHeight="1" x14ac:dyDescent="0.25">
      <c r="A29" s="172" t="s">
        <v>134</v>
      </c>
      <c r="B29" s="173"/>
      <c r="C29" s="33">
        <v>220</v>
      </c>
      <c r="D29" s="34"/>
      <c r="E29" s="174"/>
      <c r="F29" s="174"/>
      <c r="G29" s="174"/>
      <c r="H29" s="174"/>
      <c r="I29" s="35"/>
      <c r="J29" s="36"/>
    </row>
    <row r="30" spans="1:10" x14ac:dyDescent="0.25">
      <c r="A30" s="24"/>
      <c r="B30" s="25"/>
      <c r="C30" s="25"/>
      <c r="D30" s="25"/>
      <c r="E30" s="156"/>
      <c r="F30" s="156"/>
      <c r="G30" s="156"/>
      <c r="H30" s="156"/>
      <c r="I30" s="35"/>
      <c r="J30" s="36"/>
    </row>
    <row r="31" spans="1:10" x14ac:dyDescent="0.25">
      <c r="A31" s="159" t="s">
        <v>125</v>
      </c>
      <c r="B31" s="166"/>
      <c r="C31" s="46" t="s">
        <v>144</v>
      </c>
      <c r="D31" s="178" t="s">
        <v>143</v>
      </c>
      <c r="E31" s="179"/>
      <c r="F31" s="179"/>
      <c r="G31" s="179"/>
      <c r="H31" s="25"/>
      <c r="I31" s="37" t="s">
        <v>144</v>
      </c>
      <c r="J31" s="38" t="s">
        <v>145</v>
      </c>
    </row>
    <row r="32" spans="1:10" x14ac:dyDescent="0.25">
      <c r="A32" s="159"/>
      <c r="B32" s="166"/>
      <c r="C32" s="39"/>
      <c r="D32" s="8"/>
      <c r="E32" s="171"/>
      <c r="F32" s="171"/>
      <c r="G32" s="171"/>
      <c r="H32" s="171"/>
      <c r="I32" s="35"/>
      <c r="J32" s="36"/>
    </row>
    <row r="33" spans="1:10" x14ac:dyDescent="0.25">
      <c r="A33" s="159" t="s">
        <v>135</v>
      </c>
      <c r="B33" s="166"/>
      <c r="C33" s="33" t="s">
        <v>147</v>
      </c>
      <c r="D33" s="178" t="s">
        <v>146</v>
      </c>
      <c r="E33" s="179"/>
      <c r="F33" s="179"/>
      <c r="G33" s="179"/>
      <c r="H33" s="31"/>
      <c r="I33" s="37" t="s">
        <v>147</v>
      </c>
      <c r="J33" s="38" t="s">
        <v>148</v>
      </c>
    </row>
    <row r="34" spans="1:10" x14ac:dyDescent="0.25">
      <c r="A34" s="24"/>
      <c r="B34" s="25"/>
      <c r="C34" s="25"/>
      <c r="D34" s="25"/>
      <c r="E34" s="156"/>
      <c r="F34" s="156"/>
      <c r="G34" s="156"/>
      <c r="H34" s="156"/>
      <c r="I34" s="25"/>
      <c r="J34" s="27"/>
    </row>
    <row r="35" spans="1:10" x14ac:dyDescent="0.25">
      <c r="A35" s="178" t="s">
        <v>136</v>
      </c>
      <c r="B35" s="179"/>
      <c r="C35" s="179"/>
      <c r="D35" s="179"/>
      <c r="E35" s="179" t="s">
        <v>126</v>
      </c>
      <c r="F35" s="179"/>
      <c r="G35" s="179"/>
      <c r="H35" s="179"/>
      <c r="I35" s="179"/>
      <c r="J35" s="40" t="s">
        <v>127</v>
      </c>
    </row>
    <row r="36" spans="1:10" x14ac:dyDescent="0.25">
      <c r="A36" s="24"/>
      <c r="B36" s="25"/>
      <c r="C36" s="25"/>
      <c r="D36" s="25"/>
      <c r="E36" s="156"/>
      <c r="F36" s="156"/>
      <c r="G36" s="156"/>
      <c r="H36" s="156"/>
      <c r="I36" s="25"/>
      <c r="J36" s="36"/>
    </row>
    <row r="37" spans="1:10" x14ac:dyDescent="0.25">
      <c r="A37" s="180"/>
      <c r="B37" s="181"/>
      <c r="C37" s="181"/>
      <c r="D37" s="181"/>
      <c r="E37" s="180"/>
      <c r="F37" s="181"/>
      <c r="G37" s="181"/>
      <c r="H37" s="181"/>
      <c r="I37" s="182"/>
      <c r="J37" s="76"/>
    </row>
    <row r="38" spans="1:10" x14ac:dyDescent="0.25">
      <c r="A38" s="78"/>
      <c r="B38" s="77"/>
      <c r="C38" s="79"/>
      <c r="D38" s="183"/>
      <c r="E38" s="183"/>
      <c r="F38" s="183"/>
      <c r="G38" s="183"/>
      <c r="H38" s="183"/>
      <c r="I38" s="183"/>
      <c r="J38" s="80"/>
    </row>
    <row r="39" spans="1:10" x14ac:dyDescent="0.25">
      <c r="A39" s="180"/>
      <c r="B39" s="181"/>
      <c r="C39" s="181"/>
      <c r="D39" s="182"/>
      <c r="E39" s="180"/>
      <c r="F39" s="181"/>
      <c r="G39" s="181"/>
      <c r="H39" s="181"/>
      <c r="I39" s="182"/>
      <c r="J39" s="33"/>
    </row>
    <row r="40" spans="1:10" x14ac:dyDescent="0.25">
      <c r="A40" s="78"/>
      <c r="B40" s="77"/>
      <c r="C40" s="79"/>
      <c r="D40" s="81"/>
      <c r="E40" s="183"/>
      <c r="F40" s="183"/>
      <c r="G40" s="183"/>
      <c r="H40" s="183"/>
      <c r="I40" s="82"/>
      <c r="J40" s="80"/>
    </row>
    <row r="41" spans="1:10" x14ac:dyDescent="0.25">
      <c r="A41" s="180"/>
      <c r="B41" s="181"/>
      <c r="C41" s="181"/>
      <c r="D41" s="182"/>
      <c r="E41" s="180"/>
      <c r="F41" s="181"/>
      <c r="G41" s="181"/>
      <c r="H41" s="181"/>
      <c r="I41" s="182"/>
      <c r="J41" s="33"/>
    </row>
    <row r="42" spans="1:10" x14ac:dyDescent="0.25">
      <c r="A42" s="78"/>
      <c r="B42" s="77"/>
      <c r="C42" s="79"/>
      <c r="D42" s="81"/>
      <c r="E42" s="183"/>
      <c r="F42" s="183"/>
      <c r="G42" s="183"/>
      <c r="H42" s="183"/>
      <c r="I42" s="82"/>
      <c r="J42" s="80"/>
    </row>
    <row r="43" spans="1:10" x14ac:dyDescent="0.25">
      <c r="A43" s="180"/>
      <c r="B43" s="181"/>
      <c r="C43" s="181"/>
      <c r="D43" s="182"/>
      <c r="E43" s="180"/>
      <c r="F43" s="181"/>
      <c r="G43" s="181"/>
      <c r="H43" s="181"/>
      <c r="I43" s="182"/>
      <c r="J43" s="33"/>
    </row>
    <row r="44" spans="1:10" x14ac:dyDescent="0.25">
      <c r="A44" s="83"/>
      <c r="B44" s="79"/>
      <c r="C44" s="185"/>
      <c r="D44" s="185"/>
      <c r="E44" s="186"/>
      <c r="F44" s="186"/>
      <c r="G44" s="185"/>
      <c r="H44" s="185"/>
      <c r="I44" s="185"/>
      <c r="J44" s="80"/>
    </row>
    <row r="45" spans="1:10" x14ac:dyDescent="0.25">
      <c r="A45" s="180"/>
      <c r="B45" s="181"/>
      <c r="C45" s="181"/>
      <c r="D45" s="182"/>
      <c r="E45" s="180"/>
      <c r="F45" s="181"/>
      <c r="G45" s="181"/>
      <c r="H45" s="181"/>
      <c r="I45" s="182"/>
      <c r="J45" s="33"/>
    </row>
    <row r="46" spans="1:10" x14ac:dyDescent="0.25">
      <c r="A46" s="83"/>
      <c r="B46" s="79"/>
      <c r="C46" s="79"/>
      <c r="D46" s="77"/>
      <c r="E46" s="186"/>
      <c r="F46" s="186"/>
      <c r="G46" s="185"/>
      <c r="H46" s="185"/>
      <c r="I46" s="77"/>
      <c r="J46" s="80"/>
    </row>
    <row r="47" spans="1:10" x14ac:dyDescent="0.25">
      <c r="A47" s="180"/>
      <c r="B47" s="181"/>
      <c r="C47" s="181"/>
      <c r="D47" s="182"/>
      <c r="E47" s="180"/>
      <c r="F47" s="181"/>
      <c r="G47" s="181"/>
      <c r="H47" s="181"/>
      <c r="I47" s="182"/>
      <c r="J47" s="33"/>
    </row>
    <row r="48" spans="1:10" x14ac:dyDescent="0.25">
      <c r="A48" s="41"/>
      <c r="B48" s="32"/>
      <c r="C48" s="32"/>
      <c r="D48" s="25"/>
      <c r="E48" s="156"/>
      <c r="F48" s="156"/>
      <c r="G48" s="184"/>
      <c r="H48" s="184"/>
      <c r="I48" s="25"/>
      <c r="J48" s="42" t="s">
        <v>149</v>
      </c>
    </row>
    <row r="49" spans="1:10" x14ac:dyDescent="0.25">
      <c r="A49" s="41"/>
      <c r="B49" s="32"/>
      <c r="C49" s="32"/>
      <c r="D49" s="25"/>
      <c r="E49" s="156"/>
      <c r="F49" s="156"/>
      <c r="G49" s="184"/>
      <c r="H49" s="184"/>
      <c r="I49" s="25"/>
      <c r="J49" s="42" t="s">
        <v>150</v>
      </c>
    </row>
    <row r="50" spans="1:10" ht="14.45" customHeight="1" x14ac:dyDescent="0.25">
      <c r="A50" s="150" t="s">
        <v>128</v>
      </c>
      <c r="B50" s="161"/>
      <c r="C50" s="162" t="s">
        <v>150</v>
      </c>
      <c r="D50" s="163"/>
      <c r="E50" s="191" t="s">
        <v>151</v>
      </c>
      <c r="F50" s="173"/>
      <c r="G50" s="167"/>
      <c r="H50" s="168"/>
      <c r="I50" s="168"/>
      <c r="J50" s="169"/>
    </row>
    <row r="51" spans="1:10" x14ac:dyDescent="0.25">
      <c r="A51" s="41"/>
      <c r="B51" s="32"/>
      <c r="C51" s="184"/>
      <c r="D51" s="184"/>
      <c r="E51" s="156"/>
      <c r="F51" s="156"/>
      <c r="G51" s="192" t="s">
        <v>152</v>
      </c>
      <c r="H51" s="192"/>
      <c r="I51" s="192"/>
      <c r="J51" s="16"/>
    </row>
    <row r="52" spans="1:10" ht="13.9" customHeight="1" x14ac:dyDescent="0.25">
      <c r="A52" s="150" t="s">
        <v>129</v>
      </c>
      <c r="B52" s="161"/>
      <c r="C52" s="167" t="s">
        <v>295</v>
      </c>
      <c r="D52" s="168"/>
      <c r="E52" s="168"/>
      <c r="F52" s="168"/>
      <c r="G52" s="168"/>
      <c r="H52" s="168"/>
      <c r="I52" s="168"/>
      <c r="J52" s="169"/>
    </row>
    <row r="53" spans="1:10" x14ac:dyDescent="0.25">
      <c r="A53" s="24"/>
      <c r="B53" s="25"/>
      <c r="C53" s="174" t="s">
        <v>130</v>
      </c>
      <c r="D53" s="174"/>
      <c r="E53" s="174"/>
      <c r="F53" s="174"/>
      <c r="G53" s="174"/>
      <c r="H53" s="174"/>
      <c r="I53" s="174"/>
      <c r="J53" s="27"/>
    </row>
    <row r="54" spans="1:10" x14ac:dyDescent="0.25">
      <c r="A54" s="150" t="s">
        <v>131</v>
      </c>
      <c r="B54" s="161"/>
      <c r="C54" s="187" t="s">
        <v>296</v>
      </c>
      <c r="D54" s="188"/>
      <c r="E54" s="189"/>
      <c r="F54" s="156"/>
      <c r="G54" s="156"/>
      <c r="H54" s="179"/>
      <c r="I54" s="179"/>
      <c r="J54" s="190"/>
    </row>
    <row r="55" spans="1:10" x14ac:dyDescent="0.25">
      <c r="A55" s="24"/>
      <c r="B55" s="25"/>
      <c r="C55" s="32"/>
      <c r="D55" s="25"/>
      <c r="E55" s="156"/>
      <c r="F55" s="156"/>
      <c r="G55" s="156"/>
      <c r="H55" s="156"/>
      <c r="I55" s="25"/>
      <c r="J55" s="27"/>
    </row>
    <row r="56" spans="1:10" ht="14.45" customHeight="1" x14ac:dyDescent="0.25">
      <c r="A56" s="150" t="s">
        <v>123</v>
      </c>
      <c r="B56" s="161"/>
      <c r="C56" s="193" t="s">
        <v>297</v>
      </c>
      <c r="D56" s="194"/>
      <c r="E56" s="194"/>
      <c r="F56" s="194"/>
      <c r="G56" s="194"/>
      <c r="H56" s="194"/>
      <c r="I56" s="194"/>
      <c r="J56" s="195"/>
    </row>
    <row r="57" spans="1:10" x14ac:dyDescent="0.25">
      <c r="A57" s="24"/>
      <c r="B57" s="25"/>
      <c r="C57" s="25"/>
      <c r="D57" s="25"/>
      <c r="E57" s="156"/>
      <c r="F57" s="156"/>
      <c r="G57" s="156"/>
      <c r="H57" s="156"/>
      <c r="I57" s="25"/>
      <c r="J57" s="27"/>
    </row>
    <row r="58" spans="1:10" x14ac:dyDescent="0.25">
      <c r="A58" s="150" t="s">
        <v>153</v>
      </c>
      <c r="B58" s="161"/>
      <c r="C58" s="193"/>
      <c r="D58" s="194"/>
      <c r="E58" s="194"/>
      <c r="F58" s="194"/>
      <c r="G58" s="194"/>
      <c r="H58" s="194"/>
      <c r="I58" s="194"/>
      <c r="J58" s="195"/>
    </row>
    <row r="59" spans="1:10" ht="14.45" customHeight="1" x14ac:dyDescent="0.25">
      <c r="A59" s="24"/>
      <c r="B59" s="25"/>
      <c r="C59" s="196" t="s">
        <v>154</v>
      </c>
      <c r="D59" s="196"/>
      <c r="E59" s="196"/>
      <c r="F59" s="196"/>
      <c r="G59" s="25"/>
      <c r="H59" s="25"/>
      <c r="I59" s="25"/>
      <c r="J59" s="27"/>
    </row>
    <row r="60" spans="1:10" x14ac:dyDescent="0.25">
      <c r="A60" s="150" t="s">
        <v>155</v>
      </c>
      <c r="B60" s="161"/>
      <c r="C60" s="193"/>
      <c r="D60" s="194"/>
      <c r="E60" s="194"/>
      <c r="F60" s="194"/>
      <c r="G60" s="194"/>
      <c r="H60" s="194"/>
      <c r="I60" s="194"/>
      <c r="J60" s="195"/>
    </row>
    <row r="61" spans="1:10" ht="14.45" customHeight="1" x14ac:dyDescent="0.25">
      <c r="A61" s="43"/>
      <c r="B61" s="44"/>
      <c r="C61" s="197" t="s">
        <v>156</v>
      </c>
      <c r="D61" s="197"/>
      <c r="E61" s="197"/>
      <c r="F61" s="197"/>
      <c r="G61" s="197"/>
      <c r="H61" s="44"/>
      <c r="I61" s="44"/>
      <c r="J61" s="45"/>
    </row>
    <row r="68" ht="27" customHeight="1" x14ac:dyDescent="0.25"/>
    <row r="72" ht="38.450000000000003" customHeight="1" x14ac:dyDescent="0.25"/>
  </sheetData>
  <sheetProtection algorithmName="SHA-512" hashValue="3928dyGFpCAgUaIpKGDYVPFw9Vh6yWoDlsmELsO1+nkkKw9d2GVOjp+8DxwMrcog9sdW1zNpewAX2UiNbpSxrg==" saltValue="FkzZOHmmrS9C/rWZN2AU2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tabSelected="1" view="pageBreakPreview" zoomScale="110" zoomScaleNormal="100" workbookViewId="0">
      <selection sqref="A1:H1"/>
    </sheetView>
  </sheetViews>
  <sheetFormatPr defaultColWidth="8.85546875" defaultRowHeight="12.75" x14ac:dyDescent="0.2"/>
  <cols>
    <col min="1" max="5" width="8.85546875" style="51"/>
    <col min="6" max="6" width="16.42578125" style="51" customWidth="1"/>
    <col min="7" max="7" width="8.85546875" style="51"/>
    <col min="8" max="8" width="11.140625" style="50" customWidth="1"/>
    <col min="9" max="9" width="13.28515625" style="50" customWidth="1"/>
    <col min="10" max="16384" width="8.85546875" style="51"/>
  </cols>
  <sheetData>
    <row r="1" spans="1:9" x14ac:dyDescent="0.2">
      <c r="A1" s="226" t="s">
        <v>1</v>
      </c>
      <c r="B1" s="227"/>
      <c r="C1" s="227"/>
      <c r="D1" s="227"/>
      <c r="E1" s="227"/>
      <c r="F1" s="227"/>
      <c r="G1" s="227"/>
      <c r="H1" s="227"/>
    </row>
    <row r="2" spans="1:9" x14ac:dyDescent="0.2">
      <c r="A2" s="228" t="s">
        <v>341</v>
      </c>
      <c r="B2" s="229"/>
      <c r="C2" s="229"/>
      <c r="D2" s="229"/>
      <c r="E2" s="229"/>
      <c r="F2" s="229"/>
      <c r="G2" s="229"/>
      <c r="H2" s="229"/>
    </row>
    <row r="3" spans="1:9" x14ac:dyDescent="0.2">
      <c r="A3" s="230" t="s">
        <v>172</v>
      </c>
      <c r="B3" s="230"/>
      <c r="C3" s="230"/>
      <c r="D3" s="230"/>
      <c r="E3" s="230"/>
      <c r="F3" s="230"/>
      <c r="G3" s="230"/>
      <c r="H3" s="230"/>
      <c r="I3" s="231"/>
    </row>
    <row r="4" spans="1:9" x14ac:dyDescent="0.2">
      <c r="A4" s="232" t="s">
        <v>298</v>
      </c>
      <c r="B4" s="233"/>
      <c r="C4" s="233"/>
      <c r="D4" s="233"/>
      <c r="E4" s="233"/>
      <c r="F4" s="233"/>
      <c r="G4" s="233"/>
      <c r="H4" s="233"/>
      <c r="I4" s="234"/>
    </row>
    <row r="5" spans="1:9" ht="45" x14ac:dyDescent="0.2">
      <c r="A5" s="235" t="s">
        <v>2</v>
      </c>
      <c r="B5" s="236"/>
      <c r="C5" s="236"/>
      <c r="D5" s="236"/>
      <c r="E5" s="236"/>
      <c r="F5" s="236"/>
      <c r="G5" s="84" t="s">
        <v>3</v>
      </c>
      <c r="H5" s="85" t="s">
        <v>113</v>
      </c>
      <c r="I5" s="85" t="s">
        <v>110</v>
      </c>
    </row>
    <row r="6" spans="1:9" x14ac:dyDescent="0.2">
      <c r="A6" s="224">
        <v>1</v>
      </c>
      <c r="B6" s="225"/>
      <c r="C6" s="225"/>
      <c r="D6" s="225"/>
      <c r="E6" s="225"/>
      <c r="F6" s="225"/>
      <c r="G6" s="86">
        <v>2</v>
      </c>
      <c r="H6" s="85">
        <v>3</v>
      </c>
      <c r="I6" s="85">
        <v>4</v>
      </c>
    </row>
    <row r="7" spans="1:9" x14ac:dyDescent="0.2">
      <c r="A7" s="207" t="s">
        <v>173</v>
      </c>
      <c r="B7" s="208"/>
      <c r="C7" s="208"/>
      <c r="D7" s="208"/>
      <c r="E7" s="208"/>
      <c r="F7" s="208"/>
      <c r="G7" s="208"/>
      <c r="H7" s="208"/>
      <c r="I7" s="208"/>
    </row>
    <row r="8" spans="1:9" x14ac:dyDescent="0.2">
      <c r="A8" s="221" t="s">
        <v>174</v>
      </c>
      <c r="B8" s="222"/>
      <c r="C8" s="222"/>
      <c r="D8" s="222"/>
      <c r="E8" s="222"/>
      <c r="F8" s="223"/>
      <c r="G8" s="94">
        <v>1</v>
      </c>
      <c r="H8" s="88">
        <v>227659306</v>
      </c>
      <c r="I8" s="88">
        <v>189852185</v>
      </c>
    </row>
    <row r="9" spans="1:9" ht="24.75" customHeight="1" x14ac:dyDescent="0.2">
      <c r="A9" s="212" t="s">
        <v>250</v>
      </c>
      <c r="B9" s="213"/>
      <c r="C9" s="213"/>
      <c r="D9" s="213"/>
      <c r="E9" s="213"/>
      <c r="F9" s="214"/>
      <c r="G9" s="95">
        <v>2</v>
      </c>
      <c r="H9" s="87">
        <f>H10+H11</f>
        <v>1112638</v>
      </c>
      <c r="I9" s="87">
        <f>I10+I11</f>
        <v>338493</v>
      </c>
    </row>
    <row r="10" spans="1:9" x14ac:dyDescent="0.2">
      <c r="A10" s="209" t="s">
        <v>175</v>
      </c>
      <c r="B10" s="210"/>
      <c r="C10" s="210"/>
      <c r="D10" s="210"/>
      <c r="E10" s="210"/>
      <c r="F10" s="211"/>
      <c r="G10" s="94">
        <v>3</v>
      </c>
      <c r="H10" s="88">
        <v>1112638</v>
      </c>
      <c r="I10" s="88">
        <v>338493</v>
      </c>
    </row>
    <row r="11" spans="1:9" x14ac:dyDescent="0.2">
      <c r="A11" s="209" t="s">
        <v>176</v>
      </c>
      <c r="B11" s="210"/>
      <c r="C11" s="210"/>
      <c r="D11" s="210"/>
      <c r="E11" s="210"/>
      <c r="F11" s="211"/>
      <c r="G11" s="94">
        <v>4</v>
      </c>
      <c r="H11" s="88">
        <v>0</v>
      </c>
      <c r="I11" s="88">
        <v>0</v>
      </c>
    </row>
    <row r="12" spans="1:9" x14ac:dyDescent="0.2">
      <c r="A12" s="212" t="s">
        <v>251</v>
      </c>
      <c r="B12" s="213"/>
      <c r="C12" s="213"/>
      <c r="D12" s="213"/>
      <c r="E12" s="213"/>
      <c r="F12" s="214"/>
      <c r="G12" s="95">
        <v>5</v>
      </c>
      <c r="H12" s="87">
        <f>+H13+H14</f>
        <v>34125037</v>
      </c>
      <c r="I12" s="87">
        <f>+I13+I14</f>
        <v>25139233</v>
      </c>
    </row>
    <row r="13" spans="1:9" x14ac:dyDescent="0.2">
      <c r="A13" s="209" t="s">
        <v>177</v>
      </c>
      <c r="B13" s="210"/>
      <c r="C13" s="210"/>
      <c r="D13" s="210"/>
      <c r="E13" s="210"/>
      <c r="F13" s="211"/>
      <c r="G13" s="94">
        <v>6</v>
      </c>
      <c r="H13" s="88">
        <v>16700650</v>
      </c>
      <c r="I13" s="88">
        <v>11611959</v>
      </c>
    </row>
    <row r="14" spans="1:9" x14ac:dyDescent="0.2">
      <c r="A14" s="209" t="s">
        <v>178</v>
      </c>
      <c r="B14" s="210"/>
      <c r="C14" s="210"/>
      <c r="D14" s="210"/>
      <c r="E14" s="210"/>
      <c r="F14" s="211"/>
      <c r="G14" s="94">
        <v>7</v>
      </c>
      <c r="H14" s="88">
        <v>17424387</v>
      </c>
      <c r="I14" s="88">
        <v>13527274</v>
      </c>
    </row>
    <row r="15" spans="1:9" x14ac:dyDescent="0.2">
      <c r="A15" s="209" t="s">
        <v>179</v>
      </c>
      <c r="B15" s="210"/>
      <c r="C15" s="210"/>
      <c r="D15" s="210"/>
      <c r="E15" s="210"/>
      <c r="F15" s="211"/>
      <c r="G15" s="94">
        <v>8</v>
      </c>
      <c r="H15" s="88">
        <v>313109269</v>
      </c>
      <c r="I15" s="88">
        <v>342353478</v>
      </c>
    </row>
    <row r="16" spans="1:9" ht="25.5" customHeight="1" x14ac:dyDescent="0.2">
      <c r="A16" s="212" t="s">
        <v>252</v>
      </c>
      <c r="B16" s="213"/>
      <c r="C16" s="213"/>
      <c r="D16" s="213"/>
      <c r="E16" s="213"/>
      <c r="F16" s="214"/>
      <c r="G16" s="95">
        <v>9</v>
      </c>
      <c r="H16" s="87">
        <f>+H17+H18</f>
        <v>164009880</v>
      </c>
      <c r="I16" s="87">
        <f>+I17+I18</f>
        <v>161128609</v>
      </c>
    </row>
    <row r="17" spans="1:9" x14ac:dyDescent="0.2">
      <c r="A17" s="209" t="s">
        <v>180</v>
      </c>
      <c r="B17" s="210"/>
      <c r="C17" s="210"/>
      <c r="D17" s="210"/>
      <c r="E17" s="210"/>
      <c r="F17" s="211"/>
      <c r="G17" s="94">
        <v>10</v>
      </c>
      <c r="H17" s="88">
        <v>122170002</v>
      </c>
      <c r="I17" s="88">
        <v>125828939</v>
      </c>
    </row>
    <row r="18" spans="1:9" x14ac:dyDescent="0.2">
      <c r="A18" s="209" t="s">
        <v>181</v>
      </c>
      <c r="B18" s="210"/>
      <c r="C18" s="210"/>
      <c r="D18" s="210"/>
      <c r="E18" s="210"/>
      <c r="F18" s="211"/>
      <c r="G18" s="94">
        <v>11</v>
      </c>
      <c r="H18" s="88">
        <v>41839878</v>
      </c>
      <c r="I18" s="88">
        <v>35299670</v>
      </c>
    </row>
    <row r="19" spans="1:9" x14ac:dyDescent="0.2">
      <c r="A19" s="209" t="s">
        <v>182</v>
      </c>
      <c r="B19" s="210"/>
      <c r="C19" s="210"/>
      <c r="D19" s="210"/>
      <c r="E19" s="210"/>
      <c r="F19" s="211"/>
      <c r="G19" s="94">
        <v>12</v>
      </c>
      <c r="H19" s="88">
        <v>5441285</v>
      </c>
      <c r="I19" s="88">
        <v>6065528</v>
      </c>
    </row>
    <row r="20" spans="1:9" x14ac:dyDescent="0.2">
      <c r="A20" s="209" t="s">
        <v>183</v>
      </c>
      <c r="B20" s="210"/>
      <c r="C20" s="210"/>
      <c r="D20" s="210"/>
      <c r="E20" s="210"/>
      <c r="F20" s="211"/>
      <c r="G20" s="94">
        <v>13</v>
      </c>
      <c r="H20" s="88">
        <v>0</v>
      </c>
      <c r="I20" s="88">
        <v>0</v>
      </c>
    </row>
    <row r="21" spans="1:9" x14ac:dyDescent="0.2">
      <c r="A21" s="209" t="s">
        <v>184</v>
      </c>
      <c r="B21" s="210"/>
      <c r="C21" s="210"/>
      <c r="D21" s="210"/>
      <c r="E21" s="210"/>
      <c r="F21" s="211"/>
      <c r="G21" s="94">
        <v>14</v>
      </c>
      <c r="H21" s="88">
        <v>0</v>
      </c>
      <c r="I21" s="88">
        <v>0</v>
      </c>
    </row>
    <row r="22" spans="1:9" x14ac:dyDescent="0.2">
      <c r="A22" s="209" t="s">
        <v>19</v>
      </c>
      <c r="B22" s="210"/>
      <c r="C22" s="210"/>
      <c r="D22" s="210"/>
      <c r="E22" s="210"/>
      <c r="F22" s="211"/>
      <c r="G22" s="94">
        <v>15</v>
      </c>
      <c r="H22" s="88">
        <v>8220812</v>
      </c>
      <c r="I22" s="88">
        <v>8229568</v>
      </c>
    </row>
    <row r="23" spans="1:9" x14ac:dyDescent="0.2">
      <c r="A23" s="212" t="s">
        <v>253</v>
      </c>
      <c r="B23" s="213"/>
      <c r="C23" s="213"/>
      <c r="D23" s="213"/>
      <c r="E23" s="213"/>
      <c r="F23" s="214"/>
      <c r="G23" s="95">
        <v>16</v>
      </c>
      <c r="H23" s="87">
        <f>+H24+H25</f>
        <v>9437037</v>
      </c>
      <c r="I23" s="87">
        <f>+I24+I25</f>
        <v>10946490</v>
      </c>
    </row>
    <row r="24" spans="1:9" x14ac:dyDescent="0.2">
      <c r="A24" s="209" t="s">
        <v>185</v>
      </c>
      <c r="B24" s="210"/>
      <c r="C24" s="210"/>
      <c r="D24" s="210"/>
      <c r="E24" s="210"/>
      <c r="F24" s="211"/>
      <c r="G24" s="94">
        <v>17</v>
      </c>
      <c r="H24" s="88">
        <v>7534824</v>
      </c>
      <c r="I24" s="88">
        <v>8329121</v>
      </c>
    </row>
    <row r="25" spans="1:9" x14ac:dyDescent="0.2">
      <c r="A25" s="209" t="s">
        <v>186</v>
      </c>
      <c r="B25" s="210"/>
      <c r="C25" s="210"/>
      <c r="D25" s="210"/>
      <c r="E25" s="210"/>
      <c r="F25" s="211"/>
      <c r="G25" s="94">
        <v>18</v>
      </c>
      <c r="H25" s="88">
        <v>1902213</v>
      </c>
      <c r="I25" s="88">
        <v>2617369</v>
      </c>
    </row>
    <row r="26" spans="1:9" x14ac:dyDescent="0.2">
      <c r="A26" s="212" t="s">
        <v>254</v>
      </c>
      <c r="B26" s="213"/>
      <c r="C26" s="213"/>
      <c r="D26" s="213"/>
      <c r="E26" s="213"/>
      <c r="F26" s="214"/>
      <c r="G26" s="95">
        <v>19</v>
      </c>
      <c r="H26" s="87">
        <f>+H27+H28</f>
        <v>3045904</v>
      </c>
      <c r="I26" s="87">
        <f>+I27+I28</f>
        <v>3143504</v>
      </c>
    </row>
    <row r="27" spans="1:9" x14ac:dyDescent="0.2">
      <c r="A27" s="209" t="s">
        <v>187</v>
      </c>
      <c r="B27" s="210"/>
      <c r="C27" s="210"/>
      <c r="D27" s="210"/>
      <c r="E27" s="210"/>
      <c r="F27" s="211"/>
      <c r="G27" s="94">
        <v>20</v>
      </c>
      <c r="H27" s="88">
        <v>1620002</v>
      </c>
      <c r="I27" s="88">
        <v>1796204</v>
      </c>
    </row>
    <row r="28" spans="1:9" x14ac:dyDescent="0.2">
      <c r="A28" s="209" t="s">
        <v>188</v>
      </c>
      <c r="B28" s="210"/>
      <c r="C28" s="210"/>
      <c r="D28" s="210"/>
      <c r="E28" s="210"/>
      <c r="F28" s="211"/>
      <c r="G28" s="94">
        <v>21</v>
      </c>
      <c r="H28" s="88">
        <v>1425902</v>
      </c>
      <c r="I28" s="88">
        <v>1347300</v>
      </c>
    </row>
    <row r="29" spans="1:9" x14ac:dyDescent="0.2">
      <c r="A29" s="209" t="s">
        <v>189</v>
      </c>
      <c r="B29" s="210"/>
      <c r="C29" s="210"/>
      <c r="D29" s="210"/>
      <c r="E29" s="210"/>
      <c r="F29" s="211"/>
      <c r="G29" s="94">
        <v>22</v>
      </c>
      <c r="H29" s="88">
        <v>165195</v>
      </c>
      <c r="I29" s="88">
        <v>148971</v>
      </c>
    </row>
    <row r="30" spans="1:9" x14ac:dyDescent="0.2">
      <c r="A30" s="209" t="s">
        <v>190</v>
      </c>
      <c r="B30" s="210"/>
      <c r="C30" s="210"/>
      <c r="D30" s="210"/>
      <c r="E30" s="210"/>
      <c r="F30" s="211"/>
      <c r="G30" s="94">
        <v>23</v>
      </c>
      <c r="H30" s="88">
        <v>459818</v>
      </c>
      <c r="I30" s="88">
        <v>590962</v>
      </c>
    </row>
    <row r="31" spans="1:9" x14ac:dyDescent="0.2">
      <c r="A31" s="209" t="s">
        <v>191</v>
      </c>
      <c r="B31" s="210"/>
      <c r="C31" s="210"/>
      <c r="D31" s="210"/>
      <c r="E31" s="210"/>
      <c r="F31" s="211"/>
      <c r="G31" s="94">
        <v>24</v>
      </c>
      <c r="H31" s="88">
        <v>971418</v>
      </c>
      <c r="I31" s="88">
        <v>208262</v>
      </c>
    </row>
    <row r="32" spans="1:9" x14ac:dyDescent="0.2">
      <c r="A32" s="212" t="s">
        <v>255</v>
      </c>
      <c r="B32" s="213"/>
      <c r="C32" s="213"/>
      <c r="D32" s="213"/>
      <c r="E32" s="213"/>
      <c r="F32" s="214"/>
      <c r="G32" s="95">
        <v>25</v>
      </c>
      <c r="H32" s="87">
        <f>+H8+H9+H12+H15+H16+H19+H20+H21+H22+H23+H26+H29+H30+H31</f>
        <v>767757599</v>
      </c>
      <c r="I32" s="87">
        <f>+I8+I9+I12+I15+I16+I19+I20+I21+I22+I23+I26+I29+I30+I31</f>
        <v>748145283</v>
      </c>
    </row>
    <row r="33" spans="1:9" x14ac:dyDescent="0.2">
      <c r="A33" s="207" t="s">
        <v>192</v>
      </c>
      <c r="B33" s="208"/>
      <c r="C33" s="208"/>
      <c r="D33" s="208"/>
      <c r="E33" s="208"/>
      <c r="F33" s="208"/>
      <c r="G33" s="208"/>
      <c r="H33" s="208"/>
      <c r="I33" s="208"/>
    </row>
    <row r="34" spans="1:9" x14ac:dyDescent="0.2">
      <c r="A34" s="215" t="s">
        <v>257</v>
      </c>
      <c r="B34" s="216"/>
      <c r="C34" s="216"/>
      <c r="D34" s="216"/>
      <c r="E34" s="216"/>
      <c r="F34" s="217"/>
      <c r="G34" s="96">
        <v>26</v>
      </c>
      <c r="H34" s="87">
        <f>+H35+H36</f>
        <v>19664262</v>
      </c>
      <c r="I34" s="87">
        <f>+I35+I36</f>
        <v>30628831</v>
      </c>
    </row>
    <row r="35" spans="1:9" x14ac:dyDescent="0.2">
      <c r="A35" s="218" t="s">
        <v>177</v>
      </c>
      <c r="B35" s="219"/>
      <c r="C35" s="219"/>
      <c r="D35" s="219"/>
      <c r="E35" s="219"/>
      <c r="F35" s="220"/>
      <c r="G35" s="94">
        <v>27</v>
      </c>
      <c r="H35" s="89">
        <v>6213108</v>
      </c>
      <c r="I35" s="89">
        <v>11030385</v>
      </c>
    </row>
    <row r="36" spans="1:9" x14ac:dyDescent="0.2">
      <c r="A36" s="218" t="s">
        <v>193</v>
      </c>
      <c r="B36" s="219"/>
      <c r="C36" s="219"/>
      <c r="D36" s="219"/>
      <c r="E36" s="219"/>
      <c r="F36" s="220"/>
      <c r="G36" s="94">
        <v>28</v>
      </c>
      <c r="H36" s="89">
        <v>13451154</v>
      </c>
      <c r="I36" s="89">
        <v>19598446</v>
      </c>
    </row>
    <row r="37" spans="1:9" x14ac:dyDescent="0.2">
      <c r="A37" s="215" t="s">
        <v>258</v>
      </c>
      <c r="B37" s="216"/>
      <c r="C37" s="216"/>
      <c r="D37" s="216"/>
      <c r="E37" s="216"/>
      <c r="F37" s="217"/>
      <c r="G37" s="96">
        <v>29</v>
      </c>
      <c r="H37" s="87">
        <f>+H38+H41</f>
        <v>647177005</v>
      </c>
      <c r="I37" s="87">
        <f>+I38+I41</f>
        <v>611949835</v>
      </c>
    </row>
    <row r="38" spans="1:9" x14ac:dyDescent="0.2">
      <c r="A38" s="204" t="s">
        <v>259</v>
      </c>
      <c r="B38" s="205"/>
      <c r="C38" s="205"/>
      <c r="D38" s="205"/>
      <c r="E38" s="205"/>
      <c r="F38" s="206"/>
      <c r="G38" s="97">
        <v>30</v>
      </c>
      <c r="H38" s="87">
        <f>+H39+H40</f>
        <v>579863260</v>
      </c>
      <c r="I38" s="87">
        <f>+I39+I40</f>
        <v>558119566</v>
      </c>
    </row>
    <row r="39" spans="1:9" x14ac:dyDescent="0.2">
      <c r="A39" s="198" t="s">
        <v>194</v>
      </c>
      <c r="B39" s="199"/>
      <c r="C39" s="199"/>
      <c r="D39" s="199"/>
      <c r="E39" s="199"/>
      <c r="F39" s="200"/>
      <c r="G39" s="98">
        <v>31</v>
      </c>
      <c r="H39" s="90">
        <v>395197338</v>
      </c>
      <c r="I39" s="90">
        <v>369447001</v>
      </c>
    </row>
    <row r="40" spans="1:9" x14ac:dyDescent="0.2">
      <c r="A40" s="198" t="s">
        <v>195</v>
      </c>
      <c r="B40" s="199"/>
      <c r="C40" s="199"/>
      <c r="D40" s="199"/>
      <c r="E40" s="199"/>
      <c r="F40" s="200"/>
      <c r="G40" s="98">
        <v>32</v>
      </c>
      <c r="H40" s="90">
        <v>184665922</v>
      </c>
      <c r="I40" s="90">
        <v>188672565</v>
      </c>
    </row>
    <row r="41" spans="1:9" x14ac:dyDescent="0.2">
      <c r="A41" s="204" t="s">
        <v>260</v>
      </c>
      <c r="B41" s="205"/>
      <c r="C41" s="205"/>
      <c r="D41" s="205"/>
      <c r="E41" s="205"/>
      <c r="F41" s="206"/>
      <c r="G41" s="97">
        <v>33</v>
      </c>
      <c r="H41" s="87">
        <f>+H42+H43</f>
        <v>67313745</v>
      </c>
      <c r="I41" s="87">
        <f>+I42+I43</f>
        <v>53830269</v>
      </c>
    </row>
    <row r="42" spans="1:9" x14ac:dyDescent="0.2">
      <c r="A42" s="198" t="s">
        <v>196</v>
      </c>
      <c r="B42" s="199"/>
      <c r="C42" s="199"/>
      <c r="D42" s="199"/>
      <c r="E42" s="199"/>
      <c r="F42" s="200"/>
      <c r="G42" s="98">
        <v>34</v>
      </c>
      <c r="H42" s="90">
        <v>28967421</v>
      </c>
      <c r="I42" s="90">
        <v>28125258</v>
      </c>
    </row>
    <row r="43" spans="1:9" x14ac:dyDescent="0.2">
      <c r="A43" s="198" t="s">
        <v>197</v>
      </c>
      <c r="B43" s="199"/>
      <c r="C43" s="199"/>
      <c r="D43" s="199"/>
      <c r="E43" s="199"/>
      <c r="F43" s="200"/>
      <c r="G43" s="98">
        <v>35</v>
      </c>
      <c r="H43" s="90">
        <v>38346324</v>
      </c>
      <c r="I43" s="90">
        <v>25705011</v>
      </c>
    </row>
    <row r="44" spans="1:9" x14ac:dyDescent="0.2">
      <c r="A44" s="198" t="s">
        <v>198</v>
      </c>
      <c r="B44" s="199"/>
      <c r="C44" s="199"/>
      <c r="D44" s="199"/>
      <c r="E44" s="199"/>
      <c r="F44" s="200"/>
      <c r="G44" s="98">
        <v>36</v>
      </c>
      <c r="H44" s="90">
        <v>0</v>
      </c>
      <c r="I44" s="90">
        <v>0</v>
      </c>
    </row>
    <row r="45" spans="1:9" x14ac:dyDescent="0.2">
      <c r="A45" s="198" t="s">
        <v>199</v>
      </c>
      <c r="B45" s="199"/>
      <c r="C45" s="199"/>
      <c r="D45" s="199"/>
      <c r="E45" s="199"/>
      <c r="F45" s="200"/>
      <c r="G45" s="98">
        <v>37</v>
      </c>
      <c r="H45" s="90">
        <v>11911565</v>
      </c>
      <c r="I45" s="90">
        <v>13537144</v>
      </c>
    </row>
    <row r="46" spans="1:9" x14ac:dyDescent="0.2">
      <c r="A46" s="198" t="s">
        <v>200</v>
      </c>
      <c r="B46" s="199"/>
      <c r="C46" s="199"/>
      <c r="D46" s="199"/>
      <c r="E46" s="199"/>
      <c r="F46" s="200"/>
      <c r="G46" s="98">
        <v>38</v>
      </c>
      <c r="H46" s="90">
        <v>71177</v>
      </c>
      <c r="I46" s="90">
        <v>30746</v>
      </c>
    </row>
    <row r="47" spans="1:9" x14ac:dyDescent="0.2">
      <c r="A47" s="204" t="s">
        <v>261</v>
      </c>
      <c r="B47" s="205"/>
      <c r="C47" s="205"/>
      <c r="D47" s="205"/>
      <c r="E47" s="205"/>
      <c r="F47" s="206"/>
      <c r="G47" s="97">
        <v>39</v>
      </c>
      <c r="H47" s="87">
        <f>+H48+H49</f>
        <v>1593896</v>
      </c>
      <c r="I47" s="87">
        <f>+I48+I49</f>
        <v>1618269</v>
      </c>
    </row>
    <row r="48" spans="1:9" x14ac:dyDescent="0.2">
      <c r="A48" s="198" t="s">
        <v>201</v>
      </c>
      <c r="B48" s="199"/>
      <c r="C48" s="199"/>
      <c r="D48" s="199"/>
      <c r="E48" s="199"/>
      <c r="F48" s="200"/>
      <c r="G48" s="98">
        <v>40</v>
      </c>
      <c r="H48" s="90">
        <v>0</v>
      </c>
      <c r="I48" s="90">
        <v>0</v>
      </c>
    </row>
    <row r="49" spans="1:9" x14ac:dyDescent="0.2">
      <c r="A49" s="198" t="s">
        <v>202</v>
      </c>
      <c r="B49" s="199"/>
      <c r="C49" s="199"/>
      <c r="D49" s="199"/>
      <c r="E49" s="199"/>
      <c r="F49" s="200"/>
      <c r="G49" s="98">
        <v>41</v>
      </c>
      <c r="H49" s="90">
        <v>1593896</v>
      </c>
      <c r="I49" s="90">
        <v>1618269</v>
      </c>
    </row>
    <row r="50" spans="1:9" x14ac:dyDescent="0.2">
      <c r="A50" s="204" t="s">
        <v>262</v>
      </c>
      <c r="B50" s="205"/>
      <c r="C50" s="205"/>
      <c r="D50" s="205"/>
      <c r="E50" s="205"/>
      <c r="F50" s="206"/>
      <c r="G50" s="97">
        <v>42</v>
      </c>
      <c r="H50" s="87">
        <f>+H51+H52</f>
        <v>2672</v>
      </c>
      <c r="I50" s="87">
        <f>+I51+I52</f>
        <v>6952</v>
      </c>
    </row>
    <row r="51" spans="1:9" x14ac:dyDescent="0.2">
      <c r="A51" s="198" t="s">
        <v>203</v>
      </c>
      <c r="B51" s="199"/>
      <c r="C51" s="199"/>
      <c r="D51" s="199"/>
      <c r="E51" s="199"/>
      <c r="F51" s="200"/>
      <c r="G51" s="98">
        <v>43</v>
      </c>
      <c r="H51" s="90">
        <v>2672</v>
      </c>
      <c r="I51" s="90">
        <v>6952</v>
      </c>
    </row>
    <row r="52" spans="1:9" x14ac:dyDescent="0.2">
      <c r="A52" s="198" t="s">
        <v>204</v>
      </c>
      <c r="B52" s="199"/>
      <c r="C52" s="199"/>
      <c r="D52" s="199"/>
      <c r="E52" s="199"/>
      <c r="F52" s="200"/>
      <c r="G52" s="98">
        <v>44</v>
      </c>
      <c r="H52" s="90">
        <v>0</v>
      </c>
      <c r="I52" s="90">
        <v>0</v>
      </c>
    </row>
    <row r="53" spans="1:9" x14ac:dyDescent="0.2">
      <c r="A53" s="198" t="s">
        <v>205</v>
      </c>
      <c r="B53" s="199"/>
      <c r="C53" s="199"/>
      <c r="D53" s="199"/>
      <c r="E53" s="199"/>
      <c r="F53" s="200"/>
      <c r="G53" s="98">
        <v>45</v>
      </c>
      <c r="H53" s="90">
        <v>0</v>
      </c>
      <c r="I53" s="90">
        <v>0</v>
      </c>
    </row>
    <row r="54" spans="1:9" x14ac:dyDescent="0.2">
      <c r="A54" s="198" t="s">
        <v>206</v>
      </c>
      <c r="B54" s="199"/>
      <c r="C54" s="199"/>
      <c r="D54" s="199"/>
      <c r="E54" s="199"/>
      <c r="F54" s="200"/>
      <c r="G54" s="98">
        <v>46</v>
      </c>
      <c r="H54" s="90">
        <v>15430654</v>
      </c>
      <c r="I54" s="90">
        <v>15428835</v>
      </c>
    </row>
    <row r="55" spans="1:9" x14ac:dyDescent="0.2">
      <c r="A55" s="204" t="s">
        <v>263</v>
      </c>
      <c r="B55" s="205"/>
      <c r="C55" s="205"/>
      <c r="D55" s="205"/>
      <c r="E55" s="205"/>
      <c r="F55" s="206"/>
      <c r="G55" s="97">
        <v>47</v>
      </c>
      <c r="H55" s="87">
        <f>+H56+H57</f>
        <v>36781195</v>
      </c>
      <c r="I55" s="87">
        <f>+I56+I57</f>
        <v>36781195</v>
      </c>
    </row>
    <row r="56" spans="1:9" x14ac:dyDescent="0.2">
      <c r="A56" s="198" t="s">
        <v>207</v>
      </c>
      <c r="B56" s="199"/>
      <c r="C56" s="199"/>
      <c r="D56" s="199"/>
      <c r="E56" s="199"/>
      <c r="F56" s="200"/>
      <c r="G56" s="98">
        <v>48</v>
      </c>
      <c r="H56" s="90">
        <v>36781195</v>
      </c>
      <c r="I56" s="90">
        <v>36781195</v>
      </c>
    </row>
    <row r="57" spans="1:9" x14ac:dyDescent="0.2">
      <c r="A57" s="198" t="s">
        <v>208</v>
      </c>
      <c r="B57" s="199"/>
      <c r="C57" s="199"/>
      <c r="D57" s="199"/>
      <c r="E57" s="199"/>
      <c r="F57" s="200"/>
      <c r="G57" s="98">
        <v>49</v>
      </c>
      <c r="H57" s="90">
        <v>0</v>
      </c>
      <c r="I57" s="90">
        <v>0</v>
      </c>
    </row>
    <row r="58" spans="1:9" x14ac:dyDescent="0.2">
      <c r="A58" s="198" t="s">
        <v>77</v>
      </c>
      <c r="B58" s="199"/>
      <c r="C58" s="199"/>
      <c r="D58" s="199"/>
      <c r="E58" s="199"/>
      <c r="F58" s="200"/>
      <c r="G58" s="98">
        <v>50</v>
      </c>
      <c r="H58" s="90">
        <v>400213</v>
      </c>
      <c r="I58" s="90">
        <v>400213</v>
      </c>
    </row>
    <row r="59" spans="1:9" x14ac:dyDescent="0.2">
      <c r="A59" s="198" t="s">
        <v>163</v>
      </c>
      <c r="B59" s="199"/>
      <c r="C59" s="199"/>
      <c r="D59" s="199"/>
      <c r="E59" s="199"/>
      <c r="F59" s="200"/>
      <c r="G59" s="98">
        <v>51</v>
      </c>
      <c r="H59" s="90">
        <v>0</v>
      </c>
      <c r="I59" s="90">
        <v>0</v>
      </c>
    </row>
    <row r="60" spans="1:9" x14ac:dyDescent="0.2">
      <c r="A60" s="198" t="s">
        <v>209</v>
      </c>
      <c r="B60" s="199"/>
      <c r="C60" s="199"/>
      <c r="D60" s="199"/>
      <c r="E60" s="199"/>
      <c r="F60" s="200"/>
      <c r="G60" s="98">
        <v>52</v>
      </c>
      <c r="H60" s="90">
        <v>-157103</v>
      </c>
      <c r="I60" s="90">
        <v>-157103</v>
      </c>
    </row>
    <row r="61" spans="1:9" x14ac:dyDescent="0.2">
      <c r="A61" s="204" t="s">
        <v>264</v>
      </c>
      <c r="B61" s="205"/>
      <c r="C61" s="205"/>
      <c r="D61" s="205"/>
      <c r="E61" s="205"/>
      <c r="F61" s="206"/>
      <c r="G61" s="97">
        <v>53</v>
      </c>
      <c r="H61" s="87">
        <f>+H62+H63+H64+H65</f>
        <v>35077083</v>
      </c>
      <c r="I61" s="87">
        <f>+I62+I63+I64+I65</f>
        <v>35077083</v>
      </c>
    </row>
    <row r="62" spans="1:9" x14ac:dyDescent="0.2">
      <c r="A62" s="198" t="s">
        <v>210</v>
      </c>
      <c r="B62" s="199"/>
      <c r="C62" s="199"/>
      <c r="D62" s="199"/>
      <c r="E62" s="199"/>
      <c r="F62" s="200"/>
      <c r="G62" s="98">
        <v>54</v>
      </c>
      <c r="H62" s="90">
        <v>32720589</v>
      </c>
      <c r="I62" s="90">
        <v>32720589</v>
      </c>
    </row>
    <row r="63" spans="1:9" x14ac:dyDescent="0.2">
      <c r="A63" s="198" t="s">
        <v>211</v>
      </c>
      <c r="B63" s="199"/>
      <c r="C63" s="199"/>
      <c r="D63" s="199"/>
      <c r="E63" s="199"/>
      <c r="F63" s="200"/>
      <c r="G63" s="98">
        <v>55</v>
      </c>
      <c r="H63" s="90">
        <v>-554712</v>
      </c>
      <c r="I63" s="90">
        <v>-554712</v>
      </c>
    </row>
    <row r="64" spans="1:9" x14ac:dyDescent="0.2">
      <c r="A64" s="198" t="s">
        <v>212</v>
      </c>
      <c r="B64" s="199"/>
      <c r="C64" s="199"/>
      <c r="D64" s="199"/>
      <c r="E64" s="199"/>
      <c r="F64" s="200"/>
      <c r="G64" s="98">
        <v>56</v>
      </c>
      <c r="H64" s="90">
        <v>2233789</v>
      </c>
      <c r="I64" s="90">
        <v>2233789</v>
      </c>
    </row>
    <row r="65" spans="1:9" x14ac:dyDescent="0.2">
      <c r="A65" s="198" t="s">
        <v>213</v>
      </c>
      <c r="B65" s="199"/>
      <c r="C65" s="199"/>
      <c r="D65" s="199"/>
      <c r="E65" s="199"/>
      <c r="F65" s="200"/>
      <c r="G65" s="98">
        <v>57</v>
      </c>
      <c r="H65" s="90">
        <v>677417</v>
      </c>
      <c r="I65" s="90">
        <v>677417</v>
      </c>
    </row>
    <row r="66" spans="1:9" x14ac:dyDescent="0.2">
      <c r="A66" s="198" t="s">
        <v>81</v>
      </c>
      <c r="B66" s="199"/>
      <c r="C66" s="199"/>
      <c r="D66" s="199"/>
      <c r="E66" s="199"/>
      <c r="F66" s="200"/>
      <c r="G66" s="98">
        <v>58</v>
      </c>
      <c r="H66" s="90">
        <v>0</v>
      </c>
      <c r="I66" s="90">
        <v>0</v>
      </c>
    </row>
    <row r="67" spans="1:9" x14ac:dyDescent="0.2">
      <c r="A67" s="198" t="s">
        <v>79</v>
      </c>
      <c r="B67" s="199"/>
      <c r="C67" s="199"/>
      <c r="D67" s="199"/>
      <c r="E67" s="199"/>
      <c r="F67" s="200"/>
      <c r="G67" s="98">
        <v>59</v>
      </c>
      <c r="H67" s="90">
        <v>769982</v>
      </c>
      <c r="I67" s="90">
        <v>1128059</v>
      </c>
    </row>
    <row r="68" spans="1:9" x14ac:dyDescent="0.2">
      <c r="A68" s="198" t="s">
        <v>80</v>
      </c>
      <c r="B68" s="199"/>
      <c r="C68" s="199"/>
      <c r="D68" s="199"/>
      <c r="E68" s="199"/>
      <c r="F68" s="200"/>
      <c r="G68" s="98">
        <v>60</v>
      </c>
      <c r="H68" s="90">
        <v>1506336</v>
      </c>
      <c r="I68" s="90">
        <v>-854739</v>
      </c>
    </row>
    <row r="69" spans="1:9" x14ac:dyDescent="0.2">
      <c r="A69" s="201" t="s">
        <v>214</v>
      </c>
      <c r="B69" s="202"/>
      <c r="C69" s="202"/>
      <c r="D69" s="202"/>
      <c r="E69" s="202"/>
      <c r="F69" s="203"/>
      <c r="G69" s="98">
        <v>61</v>
      </c>
      <c r="H69" s="90">
        <v>-2471338</v>
      </c>
      <c r="I69" s="90">
        <v>2569963</v>
      </c>
    </row>
    <row r="70" spans="1:9" x14ac:dyDescent="0.2">
      <c r="A70" s="201" t="s">
        <v>215</v>
      </c>
      <c r="B70" s="202"/>
      <c r="C70" s="202"/>
      <c r="D70" s="202"/>
      <c r="E70" s="202"/>
      <c r="F70" s="203"/>
      <c r="G70" s="98">
        <v>62</v>
      </c>
      <c r="H70" s="90">
        <v>0</v>
      </c>
      <c r="I70" s="90">
        <v>0</v>
      </c>
    </row>
    <row r="71" spans="1:9" x14ac:dyDescent="0.2">
      <c r="A71" s="204" t="s">
        <v>265</v>
      </c>
      <c r="B71" s="205"/>
      <c r="C71" s="205"/>
      <c r="D71" s="205"/>
      <c r="E71" s="205"/>
      <c r="F71" s="206"/>
      <c r="G71" s="97">
        <v>63</v>
      </c>
      <c r="H71" s="87">
        <f>+H34+H37+H44+H45+H46+H47+H50+H53+H54+H55+H58+H59+H60+H61+H66+H67+H68+H69+H70</f>
        <v>767757599</v>
      </c>
      <c r="I71" s="87">
        <f>+I34+I37+I44+I45+I46+I47+I50+I53+I54+I55+I58+I59+I60+I61+I66+I67+I68+I69+I70</f>
        <v>748145283</v>
      </c>
    </row>
    <row r="72" spans="1:9" x14ac:dyDescent="0.2">
      <c r="A72" s="207" t="s">
        <v>216</v>
      </c>
      <c r="B72" s="208"/>
      <c r="C72" s="208"/>
      <c r="D72" s="208"/>
      <c r="E72" s="208"/>
      <c r="F72" s="208"/>
      <c r="G72" s="208"/>
      <c r="H72" s="208"/>
      <c r="I72" s="208"/>
    </row>
    <row r="73" spans="1:9" x14ac:dyDescent="0.2">
      <c r="A73" s="198" t="s">
        <v>217</v>
      </c>
      <c r="B73" s="199"/>
      <c r="C73" s="199"/>
      <c r="D73" s="199"/>
      <c r="E73" s="199"/>
      <c r="F73" s="200"/>
      <c r="G73" s="98">
        <v>64</v>
      </c>
      <c r="H73" s="90">
        <v>67279396</v>
      </c>
      <c r="I73" s="90">
        <v>68762228</v>
      </c>
    </row>
    <row r="74" spans="1:9" x14ac:dyDescent="0.2">
      <c r="A74" s="198" t="s">
        <v>218</v>
      </c>
      <c r="B74" s="199"/>
      <c r="C74" s="199"/>
      <c r="D74" s="199"/>
      <c r="E74" s="199"/>
      <c r="F74" s="200"/>
      <c r="G74" s="98">
        <v>65</v>
      </c>
      <c r="H74" s="90">
        <v>29449659</v>
      </c>
      <c r="I74" s="90">
        <v>32012730</v>
      </c>
    </row>
    <row r="75" spans="1:9" x14ac:dyDescent="0.2">
      <c r="A75" s="198" t="s">
        <v>219</v>
      </c>
      <c r="B75" s="199"/>
      <c r="C75" s="199"/>
      <c r="D75" s="199"/>
      <c r="E75" s="199"/>
      <c r="F75" s="200"/>
      <c r="G75" s="98">
        <v>66</v>
      </c>
      <c r="H75" s="90">
        <v>0</v>
      </c>
      <c r="I75" s="90">
        <v>0</v>
      </c>
    </row>
    <row r="76" spans="1:9" x14ac:dyDescent="0.2">
      <c r="A76" s="204" t="s">
        <v>256</v>
      </c>
      <c r="B76" s="205"/>
      <c r="C76" s="205"/>
      <c r="D76" s="205"/>
      <c r="E76" s="205"/>
      <c r="F76" s="206"/>
      <c r="G76" s="97">
        <v>67</v>
      </c>
      <c r="H76" s="87">
        <f>+H73+H74+H75</f>
        <v>96729055</v>
      </c>
      <c r="I76" s="87">
        <f>+I73+I74+I75</f>
        <v>100774958</v>
      </c>
    </row>
  </sheetData>
  <sheetProtection algorithmName="SHA-512" hashValue="cyfomdp79vFc83jcq5PT3M4BW7AaIbgpHRpbynbCgd6zUY1FpdkF9WkV1Pu0Alp2xnTzZSELP7WX2YtVuxb2EA==" saltValue="yzIQ7FHDxMx+lqZOFtFvQQ==" spinCount="100000" sheet="1" objects="1" scenarios="1"/>
  <mergeCells count="76">
    <mergeCell ref="A6:F6"/>
    <mergeCell ref="A1:H1"/>
    <mergeCell ref="A2:H2"/>
    <mergeCell ref="A3:I3"/>
    <mergeCell ref="A4:I4"/>
    <mergeCell ref="A5:F5"/>
    <mergeCell ref="A17:F17"/>
    <mergeCell ref="A7:I7"/>
    <mergeCell ref="A8:F8"/>
    <mergeCell ref="A9:F9"/>
    <mergeCell ref="A10:F10"/>
    <mergeCell ref="A11:F11"/>
    <mergeCell ref="A12:F12"/>
    <mergeCell ref="A13:F13"/>
    <mergeCell ref="A14:F14"/>
    <mergeCell ref="A15:F15"/>
    <mergeCell ref="A16:F16"/>
    <mergeCell ref="A29:F29"/>
    <mergeCell ref="A18:F18"/>
    <mergeCell ref="A19:F19"/>
    <mergeCell ref="A20:F20"/>
    <mergeCell ref="A21:F21"/>
    <mergeCell ref="A22:F22"/>
    <mergeCell ref="A23:F23"/>
    <mergeCell ref="A24:F24"/>
    <mergeCell ref="A25:F25"/>
    <mergeCell ref="A26:F26"/>
    <mergeCell ref="A27:F27"/>
    <mergeCell ref="A28:F28"/>
    <mergeCell ref="A41:F41"/>
    <mergeCell ref="A30:F30"/>
    <mergeCell ref="A31:F31"/>
    <mergeCell ref="A32:F32"/>
    <mergeCell ref="A34:F34"/>
    <mergeCell ref="A35:F35"/>
    <mergeCell ref="A36:F36"/>
    <mergeCell ref="A37:F37"/>
    <mergeCell ref="A38:F38"/>
    <mergeCell ref="A39:F39"/>
    <mergeCell ref="A33:I33"/>
    <mergeCell ref="A40:F40"/>
    <mergeCell ref="A53:F53"/>
    <mergeCell ref="A42:F42"/>
    <mergeCell ref="A43:F43"/>
    <mergeCell ref="A44:F44"/>
    <mergeCell ref="A45:F45"/>
    <mergeCell ref="A46:F46"/>
    <mergeCell ref="A47:F47"/>
    <mergeCell ref="A48:F48"/>
    <mergeCell ref="A49:F49"/>
    <mergeCell ref="A50:F50"/>
    <mergeCell ref="A51:F51"/>
    <mergeCell ref="A52:F52"/>
    <mergeCell ref="A65:F65"/>
    <mergeCell ref="A54:F54"/>
    <mergeCell ref="A55:F55"/>
    <mergeCell ref="A56:F56"/>
    <mergeCell ref="A57:F57"/>
    <mergeCell ref="A58:F58"/>
    <mergeCell ref="A59:F59"/>
    <mergeCell ref="A60:F60"/>
    <mergeCell ref="A61:F61"/>
    <mergeCell ref="A62:F62"/>
    <mergeCell ref="A64:F64"/>
    <mergeCell ref="A63:F63"/>
    <mergeCell ref="A71:F71"/>
    <mergeCell ref="A73:F73"/>
    <mergeCell ref="A74:F74"/>
    <mergeCell ref="A75:F75"/>
    <mergeCell ref="A76:F76"/>
    <mergeCell ref="A72:I72"/>
    <mergeCell ref="A66:F66"/>
    <mergeCell ref="A67:F67"/>
    <mergeCell ref="A68:F68"/>
    <mergeCell ref="A69:F69"/>
    <mergeCell ref="A70:F70"/>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1.04" right="0.74803149606299213" top="0.59" bottom="0.59" header="0.51181102362204722" footer="0.51181102362204722"/>
  <pageSetup paperSize="9"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5"/>
  <sheetViews>
    <sheetView view="pageBreakPreview" zoomScale="110" zoomScaleNormal="100" zoomScaleSheetLayoutView="110" workbookViewId="0">
      <selection activeCell="G15" sqref="G15"/>
    </sheetView>
  </sheetViews>
  <sheetFormatPr defaultRowHeight="12.75" x14ac:dyDescent="0.2"/>
  <cols>
    <col min="1" max="7" width="9.140625" style="53"/>
    <col min="8" max="8" width="11.7109375" style="52" customWidth="1"/>
    <col min="9" max="9" width="14.5703125" style="52" customWidth="1"/>
    <col min="10" max="10" width="15.140625" style="53" customWidth="1"/>
    <col min="11" max="11" width="13.28515625" style="53" customWidth="1"/>
    <col min="12" max="260" width="9.140625" style="53"/>
    <col min="261" max="261" width="9.85546875" style="53" bestFit="1" customWidth="1"/>
    <col min="262" max="262" width="11.7109375" style="53" bestFit="1" customWidth="1"/>
    <col min="263" max="516" width="9.140625" style="53"/>
    <col min="517" max="517" width="9.85546875" style="53" bestFit="1" customWidth="1"/>
    <col min="518" max="518" width="11.7109375" style="53" bestFit="1" customWidth="1"/>
    <col min="519" max="772" width="9.140625" style="53"/>
    <col min="773" max="773" width="9.85546875" style="53" bestFit="1" customWidth="1"/>
    <col min="774" max="774" width="11.7109375" style="53" bestFit="1" customWidth="1"/>
    <col min="775" max="1028" width="9.140625" style="53"/>
    <col min="1029" max="1029" width="9.85546875" style="53" bestFit="1" customWidth="1"/>
    <col min="1030" max="1030" width="11.7109375" style="53" bestFit="1" customWidth="1"/>
    <col min="1031" max="1284" width="9.140625" style="53"/>
    <col min="1285" max="1285" width="9.85546875" style="53" bestFit="1" customWidth="1"/>
    <col min="1286" max="1286" width="11.7109375" style="53" bestFit="1" customWidth="1"/>
    <col min="1287" max="1540" width="9.140625" style="53"/>
    <col min="1541" max="1541" width="9.85546875" style="53" bestFit="1" customWidth="1"/>
    <col min="1542" max="1542" width="11.7109375" style="53" bestFit="1" customWidth="1"/>
    <col min="1543" max="1796" width="9.140625" style="53"/>
    <col min="1797" max="1797" width="9.85546875" style="53" bestFit="1" customWidth="1"/>
    <col min="1798" max="1798" width="11.7109375" style="53" bestFit="1" customWidth="1"/>
    <col min="1799" max="2052" width="9.140625" style="53"/>
    <col min="2053" max="2053" width="9.85546875" style="53" bestFit="1" customWidth="1"/>
    <col min="2054" max="2054" width="11.7109375" style="53" bestFit="1" customWidth="1"/>
    <col min="2055" max="2308" width="9.140625" style="53"/>
    <col min="2309" max="2309" width="9.85546875" style="53" bestFit="1" customWidth="1"/>
    <col min="2310" max="2310" width="11.7109375" style="53" bestFit="1" customWidth="1"/>
    <col min="2311" max="2564" width="9.140625" style="53"/>
    <col min="2565" max="2565" width="9.85546875" style="53" bestFit="1" customWidth="1"/>
    <col min="2566" max="2566" width="11.7109375" style="53" bestFit="1" customWidth="1"/>
    <col min="2567" max="2820" width="9.140625" style="53"/>
    <col min="2821" max="2821" width="9.85546875" style="53" bestFit="1" customWidth="1"/>
    <col min="2822" max="2822" width="11.7109375" style="53" bestFit="1" customWidth="1"/>
    <col min="2823" max="3076" width="9.140625" style="53"/>
    <col min="3077" max="3077" width="9.85546875" style="53" bestFit="1" customWidth="1"/>
    <col min="3078" max="3078" width="11.7109375" style="53" bestFit="1" customWidth="1"/>
    <col min="3079" max="3332" width="9.140625" style="53"/>
    <col min="3333" max="3333" width="9.85546875" style="53" bestFit="1" customWidth="1"/>
    <col min="3334" max="3334" width="11.7109375" style="53" bestFit="1" customWidth="1"/>
    <col min="3335" max="3588" width="9.140625" style="53"/>
    <col min="3589" max="3589" width="9.85546875" style="53" bestFit="1" customWidth="1"/>
    <col min="3590" max="3590" width="11.7109375" style="53" bestFit="1" customWidth="1"/>
    <col min="3591" max="3844" width="9.140625" style="53"/>
    <col min="3845" max="3845" width="9.85546875" style="53" bestFit="1" customWidth="1"/>
    <col min="3846" max="3846" width="11.7109375" style="53" bestFit="1" customWidth="1"/>
    <col min="3847" max="4100" width="9.140625" style="53"/>
    <col min="4101" max="4101" width="9.85546875" style="53" bestFit="1" customWidth="1"/>
    <col min="4102" max="4102" width="11.7109375" style="53" bestFit="1" customWidth="1"/>
    <col min="4103" max="4356" width="9.140625" style="53"/>
    <col min="4357" max="4357" width="9.85546875" style="53" bestFit="1" customWidth="1"/>
    <col min="4358" max="4358" width="11.7109375" style="53" bestFit="1" customWidth="1"/>
    <col min="4359" max="4612" width="9.140625" style="53"/>
    <col min="4613" max="4613" width="9.85546875" style="53" bestFit="1" customWidth="1"/>
    <col min="4614" max="4614" width="11.7109375" style="53" bestFit="1" customWidth="1"/>
    <col min="4615" max="4868" width="9.140625" style="53"/>
    <col min="4869" max="4869" width="9.85546875" style="53" bestFit="1" customWidth="1"/>
    <col min="4870" max="4870" width="11.7109375" style="53" bestFit="1" customWidth="1"/>
    <col min="4871" max="5124" width="9.140625" style="53"/>
    <col min="5125" max="5125" width="9.85546875" style="53" bestFit="1" customWidth="1"/>
    <col min="5126" max="5126" width="11.7109375" style="53" bestFit="1" customWidth="1"/>
    <col min="5127" max="5380" width="9.140625" style="53"/>
    <col min="5381" max="5381" width="9.85546875" style="53" bestFit="1" customWidth="1"/>
    <col min="5382" max="5382" width="11.7109375" style="53" bestFit="1" customWidth="1"/>
    <col min="5383" max="5636" width="9.140625" style="53"/>
    <col min="5637" max="5637" width="9.85546875" style="53" bestFit="1" customWidth="1"/>
    <col min="5638" max="5638" width="11.7109375" style="53" bestFit="1" customWidth="1"/>
    <col min="5639" max="5892" width="9.140625" style="53"/>
    <col min="5893" max="5893" width="9.85546875" style="53" bestFit="1" customWidth="1"/>
    <col min="5894" max="5894" width="11.7109375" style="53" bestFit="1" customWidth="1"/>
    <col min="5895" max="6148" width="9.140625" style="53"/>
    <col min="6149" max="6149" width="9.85546875" style="53" bestFit="1" customWidth="1"/>
    <col min="6150" max="6150" width="11.7109375" style="53" bestFit="1" customWidth="1"/>
    <col min="6151" max="6404" width="9.140625" style="53"/>
    <col min="6405" max="6405" width="9.85546875" style="53" bestFit="1" customWidth="1"/>
    <col min="6406" max="6406" width="11.7109375" style="53" bestFit="1" customWidth="1"/>
    <col min="6407" max="6660" width="9.140625" style="53"/>
    <col min="6661" max="6661" width="9.85546875" style="53" bestFit="1" customWidth="1"/>
    <col min="6662" max="6662" width="11.7109375" style="53" bestFit="1" customWidth="1"/>
    <col min="6663" max="6916" width="9.140625" style="53"/>
    <col min="6917" max="6917" width="9.85546875" style="53" bestFit="1" customWidth="1"/>
    <col min="6918" max="6918" width="11.7109375" style="53" bestFit="1" customWidth="1"/>
    <col min="6919" max="7172" width="9.140625" style="53"/>
    <col min="7173" max="7173" width="9.85546875" style="53" bestFit="1" customWidth="1"/>
    <col min="7174" max="7174" width="11.7109375" style="53" bestFit="1" customWidth="1"/>
    <col min="7175" max="7428" width="9.140625" style="53"/>
    <col min="7429" max="7429" width="9.85546875" style="53" bestFit="1" customWidth="1"/>
    <col min="7430" max="7430" width="11.7109375" style="53" bestFit="1" customWidth="1"/>
    <col min="7431" max="7684" width="9.140625" style="53"/>
    <col min="7685" max="7685" width="9.85546875" style="53" bestFit="1" customWidth="1"/>
    <col min="7686" max="7686" width="11.7109375" style="53" bestFit="1" customWidth="1"/>
    <col min="7687" max="7940" width="9.140625" style="53"/>
    <col min="7941" max="7941" width="9.85546875" style="53" bestFit="1" customWidth="1"/>
    <col min="7942" max="7942" width="11.7109375" style="53" bestFit="1" customWidth="1"/>
    <col min="7943" max="8196" width="9.140625" style="53"/>
    <col min="8197" max="8197" width="9.85546875" style="53" bestFit="1" customWidth="1"/>
    <col min="8198" max="8198" width="11.7109375" style="53" bestFit="1" customWidth="1"/>
    <col min="8199" max="8452" width="9.140625" style="53"/>
    <col min="8453" max="8453" width="9.85546875" style="53" bestFit="1" customWidth="1"/>
    <col min="8454" max="8454" width="11.7109375" style="53" bestFit="1" customWidth="1"/>
    <col min="8455" max="8708" width="9.140625" style="53"/>
    <col min="8709" max="8709" width="9.85546875" style="53" bestFit="1" customWidth="1"/>
    <col min="8710" max="8710" width="11.7109375" style="53" bestFit="1" customWidth="1"/>
    <col min="8711" max="8964" width="9.140625" style="53"/>
    <col min="8965" max="8965" width="9.85546875" style="53" bestFit="1" customWidth="1"/>
    <col min="8966" max="8966" width="11.7109375" style="53" bestFit="1" customWidth="1"/>
    <col min="8967" max="9220" width="9.140625" style="53"/>
    <col min="9221" max="9221" width="9.85546875" style="53" bestFit="1" customWidth="1"/>
    <col min="9222" max="9222" width="11.7109375" style="53" bestFit="1" customWidth="1"/>
    <col min="9223" max="9476" width="9.140625" style="53"/>
    <col min="9477" max="9477" width="9.85546875" style="53" bestFit="1" customWidth="1"/>
    <col min="9478" max="9478" width="11.7109375" style="53" bestFit="1" customWidth="1"/>
    <col min="9479" max="9732" width="9.140625" style="53"/>
    <col min="9733" max="9733" width="9.85546875" style="53" bestFit="1" customWidth="1"/>
    <col min="9734" max="9734" width="11.7109375" style="53" bestFit="1" customWidth="1"/>
    <col min="9735" max="9988" width="9.140625" style="53"/>
    <col min="9989" max="9989" width="9.85546875" style="53" bestFit="1" customWidth="1"/>
    <col min="9990" max="9990" width="11.7109375" style="53" bestFit="1" customWidth="1"/>
    <col min="9991" max="10244" width="9.140625" style="53"/>
    <col min="10245" max="10245" width="9.85546875" style="53" bestFit="1" customWidth="1"/>
    <col min="10246" max="10246" width="11.7109375" style="53" bestFit="1" customWidth="1"/>
    <col min="10247" max="10500" width="9.140625" style="53"/>
    <col min="10501" max="10501" width="9.85546875" style="53" bestFit="1" customWidth="1"/>
    <col min="10502" max="10502" width="11.7109375" style="53" bestFit="1" customWidth="1"/>
    <col min="10503" max="10756" width="9.140625" style="53"/>
    <col min="10757" max="10757" width="9.85546875" style="53" bestFit="1" customWidth="1"/>
    <col min="10758" max="10758" width="11.7109375" style="53" bestFit="1" customWidth="1"/>
    <col min="10759" max="11012" width="9.140625" style="53"/>
    <col min="11013" max="11013" width="9.85546875" style="53" bestFit="1" customWidth="1"/>
    <col min="11014" max="11014" width="11.7109375" style="53" bestFit="1" customWidth="1"/>
    <col min="11015" max="11268" width="9.140625" style="53"/>
    <col min="11269" max="11269" width="9.85546875" style="53" bestFit="1" customWidth="1"/>
    <col min="11270" max="11270" width="11.7109375" style="53" bestFit="1" customWidth="1"/>
    <col min="11271" max="11524" width="9.140625" style="53"/>
    <col min="11525" max="11525" width="9.85546875" style="53" bestFit="1" customWidth="1"/>
    <col min="11526" max="11526" width="11.7109375" style="53" bestFit="1" customWidth="1"/>
    <col min="11527" max="11780" width="9.140625" style="53"/>
    <col min="11781" max="11781" width="9.85546875" style="53" bestFit="1" customWidth="1"/>
    <col min="11782" max="11782" width="11.7109375" style="53" bestFit="1" customWidth="1"/>
    <col min="11783" max="12036" width="9.140625" style="53"/>
    <col min="12037" max="12037" width="9.85546875" style="53" bestFit="1" customWidth="1"/>
    <col min="12038" max="12038" width="11.7109375" style="53" bestFit="1" customWidth="1"/>
    <col min="12039" max="12292" width="9.140625" style="53"/>
    <col min="12293" max="12293" width="9.85546875" style="53" bestFit="1" customWidth="1"/>
    <col min="12294" max="12294" width="11.7109375" style="53" bestFit="1" customWidth="1"/>
    <col min="12295" max="12548" width="9.140625" style="53"/>
    <col min="12549" max="12549" width="9.85546875" style="53" bestFit="1" customWidth="1"/>
    <col min="12550" max="12550" width="11.7109375" style="53" bestFit="1" customWidth="1"/>
    <col min="12551" max="12804" width="9.140625" style="53"/>
    <col min="12805" max="12805" width="9.85546875" style="53" bestFit="1" customWidth="1"/>
    <col min="12806" max="12806" width="11.7109375" style="53" bestFit="1" customWidth="1"/>
    <col min="12807" max="13060" width="9.140625" style="53"/>
    <col min="13061" max="13061" width="9.85546875" style="53" bestFit="1" customWidth="1"/>
    <col min="13062" max="13062" width="11.7109375" style="53" bestFit="1" customWidth="1"/>
    <col min="13063" max="13316" width="9.140625" style="53"/>
    <col min="13317" max="13317" width="9.85546875" style="53" bestFit="1" customWidth="1"/>
    <col min="13318" max="13318" width="11.7109375" style="53" bestFit="1" customWidth="1"/>
    <col min="13319" max="13572" width="9.140625" style="53"/>
    <col min="13573" max="13573" width="9.85546875" style="53" bestFit="1" customWidth="1"/>
    <col min="13574" max="13574" width="11.7109375" style="53" bestFit="1" customWidth="1"/>
    <col min="13575" max="13828" width="9.140625" style="53"/>
    <col min="13829" max="13829" width="9.85546875" style="53" bestFit="1" customWidth="1"/>
    <col min="13830" max="13830" width="11.7109375" style="53" bestFit="1" customWidth="1"/>
    <col min="13831" max="14084" width="9.140625" style="53"/>
    <col min="14085" max="14085" width="9.85546875" style="53" bestFit="1" customWidth="1"/>
    <col min="14086" max="14086" width="11.7109375" style="53" bestFit="1" customWidth="1"/>
    <col min="14087" max="14340" width="9.140625" style="53"/>
    <col min="14341" max="14341" width="9.85546875" style="53" bestFit="1" customWidth="1"/>
    <col min="14342" max="14342" width="11.7109375" style="53" bestFit="1" customWidth="1"/>
    <col min="14343" max="14596" width="9.140625" style="53"/>
    <col min="14597" max="14597" width="9.85546875" style="53" bestFit="1" customWidth="1"/>
    <col min="14598" max="14598" width="11.7109375" style="53" bestFit="1" customWidth="1"/>
    <col min="14599" max="14852" width="9.140625" style="53"/>
    <col min="14853" max="14853" width="9.85546875" style="53" bestFit="1" customWidth="1"/>
    <col min="14854" max="14854" width="11.7109375" style="53" bestFit="1" customWidth="1"/>
    <col min="14855" max="15108" width="9.140625" style="53"/>
    <col min="15109" max="15109" width="9.85546875" style="53" bestFit="1" customWidth="1"/>
    <col min="15110" max="15110" width="11.7109375" style="53" bestFit="1" customWidth="1"/>
    <col min="15111" max="15364" width="9.140625" style="53"/>
    <col min="15365" max="15365" width="9.85546875" style="53" bestFit="1" customWidth="1"/>
    <col min="15366" max="15366" width="11.7109375" style="53" bestFit="1" customWidth="1"/>
    <col min="15367" max="15620" width="9.140625" style="53"/>
    <col min="15621" max="15621" width="9.85546875" style="53" bestFit="1" customWidth="1"/>
    <col min="15622" max="15622" width="11.7109375" style="53" bestFit="1" customWidth="1"/>
    <col min="15623" max="15876" width="9.140625" style="53"/>
    <col min="15877" max="15877" width="9.85546875" style="53" bestFit="1" customWidth="1"/>
    <col min="15878" max="15878" width="11.7109375" style="53" bestFit="1" customWidth="1"/>
    <col min="15879" max="16132" width="9.140625" style="53"/>
    <col min="16133" max="16133" width="9.85546875" style="53" bestFit="1" customWidth="1"/>
    <col min="16134" max="16134" width="11.7109375" style="53" bestFit="1" customWidth="1"/>
    <col min="16135" max="16384" width="9.140625" style="53"/>
  </cols>
  <sheetData>
    <row r="1" spans="1:11" x14ac:dyDescent="0.2">
      <c r="A1" s="239" t="s">
        <v>4</v>
      </c>
      <c r="B1" s="240"/>
      <c r="C1" s="240"/>
      <c r="D1" s="240"/>
      <c r="E1" s="240"/>
      <c r="F1" s="240"/>
      <c r="G1" s="240"/>
      <c r="H1" s="240"/>
    </row>
    <row r="2" spans="1:11" x14ac:dyDescent="0.2">
      <c r="A2" s="241" t="s">
        <v>342</v>
      </c>
      <c r="B2" s="242"/>
      <c r="C2" s="242"/>
      <c r="D2" s="242"/>
      <c r="E2" s="242"/>
      <c r="F2" s="242"/>
      <c r="G2" s="242"/>
      <c r="H2" s="242"/>
    </row>
    <row r="3" spans="1:11" x14ac:dyDescent="0.2">
      <c r="A3" s="247" t="s">
        <v>172</v>
      </c>
      <c r="B3" s="248"/>
      <c r="C3" s="248"/>
      <c r="D3" s="248"/>
      <c r="E3" s="248"/>
      <c r="F3" s="248"/>
      <c r="G3" s="248"/>
      <c r="H3" s="248"/>
      <c r="I3" s="248"/>
      <c r="J3" s="249"/>
      <c r="K3" s="249"/>
    </row>
    <row r="4" spans="1:11" x14ac:dyDescent="0.2">
      <c r="A4" s="250" t="s">
        <v>298</v>
      </c>
      <c r="B4" s="251"/>
      <c r="C4" s="251"/>
      <c r="D4" s="251"/>
      <c r="E4" s="251"/>
      <c r="F4" s="251"/>
      <c r="G4" s="251"/>
      <c r="H4" s="251"/>
      <c r="I4" s="251"/>
      <c r="J4" s="252"/>
      <c r="K4" s="252"/>
    </row>
    <row r="5" spans="1:11" x14ac:dyDescent="0.2">
      <c r="A5" s="253" t="s">
        <v>2</v>
      </c>
      <c r="B5" s="254"/>
      <c r="C5" s="254"/>
      <c r="D5" s="254"/>
      <c r="E5" s="254"/>
      <c r="F5" s="254"/>
      <c r="G5" s="253" t="s">
        <v>5</v>
      </c>
      <c r="H5" s="243" t="s">
        <v>114</v>
      </c>
      <c r="I5" s="244"/>
      <c r="J5" s="243" t="s">
        <v>110</v>
      </c>
      <c r="K5" s="244"/>
    </row>
    <row r="6" spans="1:11" x14ac:dyDescent="0.2">
      <c r="A6" s="254"/>
      <c r="B6" s="254"/>
      <c r="C6" s="254"/>
      <c r="D6" s="254"/>
      <c r="E6" s="254"/>
      <c r="F6" s="254"/>
      <c r="G6" s="254"/>
      <c r="H6" s="48" t="s">
        <v>111</v>
      </c>
      <c r="I6" s="48" t="s">
        <v>112</v>
      </c>
      <c r="J6" s="48" t="s">
        <v>111</v>
      </c>
      <c r="K6" s="48" t="s">
        <v>112</v>
      </c>
    </row>
    <row r="7" spans="1:11" x14ac:dyDescent="0.2">
      <c r="A7" s="245">
        <v>1</v>
      </c>
      <c r="B7" s="246"/>
      <c r="C7" s="246"/>
      <c r="D7" s="246"/>
      <c r="E7" s="246"/>
      <c r="F7" s="246"/>
      <c r="G7" s="47">
        <v>2</v>
      </c>
      <c r="H7" s="48">
        <v>3</v>
      </c>
      <c r="I7" s="48">
        <v>4</v>
      </c>
      <c r="J7" s="48">
        <v>5</v>
      </c>
      <c r="K7" s="48">
        <v>6</v>
      </c>
    </row>
    <row r="8" spans="1:11" x14ac:dyDescent="0.2">
      <c r="A8" s="198" t="s">
        <v>220</v>
      </c>
      <c r="B8" s="199"/>
      <c r="C8" s="199"/>
      <c r="D8" s="199"/>
      <c r="E8" s="199"/>
      <c r="F8" s="200"/>
      <c r="G8" s="92">
        <v>1</v>
      </c>
      <c r="H8" s="91">
        <v>12454379</v>
      </c>
      <c r="I8" s="91">
        <v>5999523</v>
      </c>
      <c r="J8" s="91">
        <v>12443750</v>
      </c>
      <c r="K8" s="91">
        <v>6301143</v>
      </c>
    </row>
    <row r="9" spans="1:11" x14ac:dyDescent="0.2">
      <c r="A9" s="198" t="s">
        <v>221</v>
      </c>
      <c r="B9" s="199"/>
      <c r="C9" s="199"/>
      <c r="D9" s="199"/>
      <c r="E9" s="199"/>
      <c r="F9" s="200"/>
      <c r="G9" s="92">
        <v>2</v>
      </c>
      <c r="H9" s="91">
        <v>1639539</v>
      </c>
      <c r="I9" s="91">
        <v>821394</v>
      </c>
      <c r="J9" s="91">
        <v>2137749</v>
      </c>
      <c r="K9" s="91">
        <v>1062828</v>
      </c>
    </row>
    <row r="10" spans="1:11" x14ac:dyDescent="0.2">
      <c r="A10" s="198" t="s">
        <v>222</v>
      </c>
      <c r="B10" s="199"/>
      <c r="C10" s="199"/>
      <c r="D10" s="199"/>
      <c r="E10" s="199"/>
      <c r="F10" s="200"/>
      <c r="G10" s="92">
        <v>3</v>
      </c>
      <c r="H10" s="91">
        <v>2547061</v>
      </c>
      <c r="I10" s="91">
        <v>1189802</v>
      </c>
      <c r="J10" s="91">
        <v>2769389</v>
      </c>
      <c r="K10" s="91">
        <v>1439574</v>
      </c>
    </row>
    <row r="11" spans="1:11" x14ac:dyDescent="0.2">
      <c r="A11" s="212" t="s">
        <v>266</v>
      </c>
      <c r="B11" s="213"/>
      <c r="C11" s="213"/>
      <c r="D11" s="213"/>
      <c r="E11" s="213"/>
      <c r="F11" s="214"/>
      <c r="G11" s="95">
        <v>4</v>
      </c>
      <c r="H11" s="87">
        <f>+H12+H13+H14</f>
        <v>134793</v>
      </c>
      <c r="I11" s="87">
        <f>+I12+I13+I14</f>
        <v>131516</v>
      </c>
      <c r="J11" s="87">
        <f t="shared" ref="J11" si="0">+J12+J13+J14</f>
        <v>164403</v>
      </c>
      <c r="K11" s="87">
        <f>+K12+K13+K14</f>
        <v>162649</v>
      </c>
    </row>
    <row r="12" spans="1:11" x14ac:dyDescent="0.2">
      <c r="A12" s="198" t="s">
        <v>223</v>
      </c>
      <c r="B12" s="199"/>
      <c r="C12" s="199"/>
      <c r="D12" s="199"/>
      <c r="E12" s="199"/>
      <c r="F12" s="200"/>
      <c r="G12" s="92">
        <v>5</v>
      </c>
      <c r="H12" s="91">
        <v>134793</v>
      </c>
      <c r="I12" s="91">
        <v>131516</v>
      </c>
      <c r="J12" s="91">
        <v>164403</v>
      </c>
      <c r="K12" s="91">
        <v>162649</v>
      </c>
    </row>
    <row r="13" spans="1:11" x14ac:dyDescent="0.2">
      <c r="A13" s="198" t="s">
        <v>224</v>
      </c>
      <c r="B13" s="199"/>
      <c r="C13" s="199"/>
      <c r="D13" s="199"/>
      <c r="E13" s="199"/>
      <c r="F13" s="200"/>
      <c r="G13" s="92">
        <v>6</v>
      </c>
      <c r="H13" s="91">
        <v>0</v>
      </c>
      <c r="I13" s="91">
        <v>0</v>
      </c>
      <c r="J13" s="91">
        <v>0</v>
      </c>
      <c r="K13" s="91">
        <v>0</v>
      </c>
    </row>
    <row r="14" spans="1:11" x14ac:dyDescent="0.2">
      <c r="A14" s="198" t="s">
        <v>225</v>
      </c>
      <c r="B14" s="199"/>
      <c r="C14" s="199"/>
      <c r="D14" s="199"/>
      <c r="E14" s="199"/>
      <c r="F14" s="200"/>
      <c r="G14" s="92">
        <v>7</v>
      </c>
      <c r="H14" s="91">
        <v>0</v>
      </c>
      <c r="I14" s="91">
        <v>0</v>
      </c>
      <c r="J14" s="91">
        <v>0</v>
      </c>
      <c r="K14" s="91">
        <v>0</v>
      </c>
    </row>
    <row r="15" spans="1:11" x14ac:dyDescent="0.2">
      <c r="A15" s="198" t="s">
        <v>226</v>
      </c>
      <c r="B15" s="199"/>
      <c r="C15" s="199"/>
      <c r="D15" s="199"/>
      <c r="E15" s="199"/>
      <c r="F15" s="200"/>
      <c r="G15" s="92">
        <v>8</v>
      </c>
      <c r="H15" s="91">
        <v>3750181</v>
      </c>
      <c r="I15" s="91">
        <v>1961416</v>
      </c>
      <c r="J15" s="91">
        <v>3749881</v>
      </c>
      <c r="K15" s="91">
        <v>1988323</v>
      </c>
    </row>
    <row r="16" spans="1:11" x14ac:dyDescent="0.2">
      <c r="A16" s="198" t="s">
        <v>227</v>
      </c>
      <c r="B16" s="199"/>
      <c r="C16" s="199"/>
      <c r="D16" s="199"/>
      <c r="E16" s="199"/>
      <c r="F16" s="200"/>
      <c r="G16" s="92">
        <v>9</v>
      </c>
      <c r="H16" s="91">
        <v>1294393</v>
      </c>
      <c r="I16" s="91">
        <v>712045</v>
      </c>
      <c r="J16" s="91">
        <v>1394321</v>
      </c>
      <c r="K16" s="91">
        <v>701001</v>
      </c>
    </row>
    <row r="17" spans="1:11" x14ac:dyDescent="0.2">
      <c r="A17" s="198" t="s">
        <v>228</v>
      </c>
      <c r="B17" s="199"/>
      <c r="C17" s="199"/>
      <c r="D17" s="199"/>
      <c r="E17" s="199"/>
      <c r="F17" s="200"/>
      <c r="G17" s="92">
        <v>10</v>
      </c>
      <c r="H17" s="91">
        <v>89453</v>
      </c>
      <c r="I17" s="91">
        <v>52211</v>
      </c>
      <c r="J17" s="91">
        <v>74889</v>
      </c>
      <c r="K17" s="91">
        <v>41436</v>
      </c>
    </row>
    <row r="18" spans="1:11" x14ac:dyDescent="0.2">
      <c r="A18" s="198" t="s">
        <v>229</v>
      </c>
      <c r="B18" s="199"/>
      <c r="C18" s="199"/>
      <c r="D18" s="199"/>
      <c r="E18" s="199"/>
      <c r="F18" s="200"/>
      <c r="G18" s="92">
        <v>11</v>
      </c>
      <c r="H18" s="91">
        <v>190701</v>
      </c>
      <c r="I18" s="91">
        <v>62924</v>
      </c>
      <c r="J18" s="91">
        <v>201618</v>
      </c>
      <c r="K18" s="91">
        <v>99205</v>
      </c>
    </row>
    <row r="19" spans="1:11" ht="28.5" customHeight="1" x14ac:dyDescent="0.2">
      <c r="A19" s="198" t="s">
        <v>230</v>
      </c>
      <c r="B19" s="199"/>
      <c r="C19" s="199"/>
      <c r="D19" s="199"/>
      <c r="E19" s="199"/>
      <c r="F19" s="200"/>
      <c r="G19" s="92">
        <v>12</v>
      </c>
      <c r="H19" s="91">
        <v>0</v>
      </c>
      <c r="I19" s="91">
        <v>0</v>
      </c>
      <c r="J19" s="91">
        <v>0</v>
      </c>
      <c r="K19" s="91">
        <v>0</v>
      </c>
    </row>
    <row r="20" spans="1:11" x14ac:dyDescent="0.2">
      <c r="A20" s="212" t="s">
        <v>267</v>
      </c>
      <c r="B20" s="213"/>
      <c r="C20" s="213"/>
      <c r="D20" s="213"/>
      <c r="E20" s="213"/>
      <c r="F20" s="214"/>
      <c r="G20" s="95">
        <v>13</v>
      </c>
      <c r="H20" s="87">
        <f>+H21+H22</f>
        <v>8274124</v>
      </c>
      <c r="I20" s="87">
        <f>+I21+I22</f>
        <v>4290660</v>
      </c>
      <c r="J20" s="87">
        <f t="shared" ref="J20:K20" si="1">+J21+J22</f>
        <v>8342820</v>
      </c>
      <c r="K20" s="87">
        <f t="shared" si="1"/>
        <v>4073169</v>
      </c>
    </row>
    <row r="21" spans="1:11" x14ac:dyDescent="0.2">
      <c r="A21" s="198" t="s">
        <v>231</v>
      </c>
      <c r="B21" s="199"/>
      <c r="C21" s="199"/>
      <c r="D21" s="199"/>
      <c r="E21" s="199"/>
      <c r="F21" s="200"/>
      <c r="G21" s="92">
        <v>14</v>
      </c>
      <c r="H21" s="91">
        <v>4190850</v>
      </c>
      <c r="I21" s="91">
        <v>2135512</v>
      </c>
      <c r="J21" s="91">
        <v>4292081</v>
      </c>
      <c r="K21" s="91">
        <v>2202481</v>
      </c>
    </row>
    <row r="22" spans="1:11" x14ac:dyDescent="0.2">
      <c r="A22" s="198" t="s">
        <v>232</v>
      </c>
      <c r="B22" s="199"/>
      <c r="C22" s="199"/>
      <c r="D22" s="199"/>
      <c r="E22" s="199"/>
      <c r="F22" s="200"/>
      <c r="G22" s="92">
        <v>15</v>
      </c>
      <c r="H22" s="91">
        <v>4083274</v>
      </c>
      <c r="I22" s="91">
        <v>2155148</v>
      </c>
      <c r="J22" s="91">
        <v>4050739</v>
      </c>
      <c r="K22" s="91">
        <v>1870688</v>
      </c>
    </row>
    <row r="23" spans="1:11" ht="27" customHeight="1" x14ac:dyDescent="0.2">
      <c r="A23" s="198" t="s">
        <v>233</v>
      </c>
      <c r="B23" s="199"/>
      <c r="C23" s="199"/>
      <c r="D23" s="199"/>
      <c r="E23" s="199"/>
      <c r="F23" s="200"/>
      <c r="G23" s="92">
        <v>16</v>
      </c>
      <c r="H23" s="91">
        <v>0</v>
      </c>
      <c r="I23" s="91">
        <v>0</v>
      </c>
      <c r="J23" s="91">
        <v>0</v>
      </c>
      <c r="K23" s="91">
        <v>0</v>
      </c>
    </row>
    <row r="24" spans="1:11" x14ac:dyDescent="0.2">
      <c r="A24" s="198" t="s">
        <v>234</v>
      </c>
      <c r="B24" s="199"/>
      <c r="C24" s="199"/>
      <c r="D24" s="199"/>
      <c r="E24" s="199"/>
      <c r="F24" s="200"/>
      <c r="G24" s="92">
        <v>17</v>
      </c>
      <c r="H24" s="91">
        <v>58832</v>
      </c>
      <c r="I24" s="91">
        <v>217</v>
      </c>
      <c r="J24" s="91">
        <v>4167</v>
      </c>
      <c r="K24" s="91">
        <v>2816</v>
      </c>
    </row>
    <row r="25" spans="1:11" x14ac:dyDescent="0.2">
      <c r="A25" s="212" t="s">
        <v>268</v>
      </c>
      <c r="B25" s="213"/>
      <c r="C25" s="213"/>
      <c r="D25" s="213"/>
      <c r="E25" s="213"/>
      <c r="F25" s="214"/>
      <c r="G25" s="95">
        <v>18</v>
      </c>
      <c r="H25" s="87">
        <f>+H26+H27</f>
        <v>79518</v>
      </c>
      <c r="I25" s="87">
        <f>+I26+I27</f>
        <v>143869</v>
      </c>
      <c r="J25" s="87">
        <f t="shared" ref="J25:K25" si="2">+J26+J27</f>
        <v>24373</v>
      </c>
      <c r="K25" s="87">
        <f t="shared" si="2"/>
        <v>174898</v>
      </c>
    </row>
    <row r="26" spans="1:11" x14ac:dyDescent="0.2">
      <c r="A26" s="198" t="s">
        <v>235</v>
      </c>
      <c r="B26" s="199"/>
      <c r="C26" s="199"/>
      <c r="D26" s="199"/>
      <c r="E26" s="199"/>
      <c r="F26" s="200"/>
      <c r="G26" s="92">
        <v>19</v>
      </c>
      <c r="H26" s="91">
        <v>79518</v>
      </c>
      <c r="I26" s="91">
        <v>143869</v>
      </c>
      <c r="J26" s="91">
        <v>18700</v>
      </c>
      <c r="K26" s="91">
        <v>174898</v>
      </c>
    </row>
    <row r="27" spans="1:11" x14ac:dyDescent="0.2">
      <c r="A27" s="198" t="s">
        <v>202</v>
      </c>
      <c r="B27" s="199"/>
      <c r="C27" s="199"/>
      <c r="D27" s="199"/>
      <c r="E27" s="199"/>
      <c r="F27" s="200"/>
      <c r="G27" s="92">
        <v>20</v>
      </c>
      <c r="H27" s="91">
        <v>0</v>
      </c>
      <c r="I27" s="91">
        <v>0</v>
      </c>
      <c r="J27" s="91">
        <v>5673</v>
      </c>
      <c r="K27" s="91">
        <v>0</v>
      </c>
    </row>
    <row r="28" spans="1:11" ht="27.75" customHeight="1" x14ac:dyDescent="0.2">
      <c r="A28" s="198" t="s">
        <v>236</v>
      </c>
      <c r="B28" s="199"/>
      <c r="C28" s="199"/>
      <c r="D28" s="199"/>
      <c r="E28" s="199"/>
      <c r="F28" s="200"/>
      <c r="G28" s="92">
        <v>21</v>
      </c>
      <c r="H28" s="91">
        <v>638605</v>
      </c>
      <c r="I28" s="91">
        <v>239629</v>
      </c>
      <c r="J28" s="91">
        <v>1114153</v>
      </c>
      <c r="K28" s="91">
        <v>778265</v>
      </c>
    </row>
    <row r="29" spans="1:11" ht="27.75" customHeight="1" x14ac:dyDescent="0.2">
      <c r="A29" s="198" t="s">
        <v>237</v>
      </c>
      <c r="B29" s="199"/>
      <c r="C29" s="199"/>
      <c r="D29" s="199"/>
      <c r="E29" s="199"/>
      <c r="F29" s="200"/>
      <c r="G29" s="92">
        <v>22</v>
      </c>
      <c r="H29" s="91">
        <v>7282</v>
      </c>
      <c r="I29" s="91">
        <v>11036</v>
      </c>
      <c r="J29" s="91">
        <v>-2134</v>
      </c>
      <c r="K29" s="91">
        <v>-6254</v>
      </c>
    </row>
    <row r="30" spans="1:11" ht="36.75" customHeight="1" x14ac:dyDescent="0.2">
      <c r="A30" s="212" t="s">
        <v>269</v>
      </c>
      <c r="B30" s="213"/>
      <c r="C30" s="213"/>
      <c r="D30" s="213"/>
      <c r="E30" s="213"/>
      <c r="F30" s="214"/>
      <c r="G30" s="95">
        <v>23</v>
      </c>
      <c r="H30" s="87">
        <f>+H8-H10+H11+H15-H16+H17+H18-H20-H23-H24-H25-H28-H29</f>
        <v>3719692</v>
      </c>
      <c r="I30" s="87">
        <f>+I8-I10+I11+I15-I16+I17+I18-I20-I23-I24-I25-I28-I29</f>
        <v>1620332</v>
      </c>
      <c r="J30" s="87">
        <f t="shared" ref="J30:K30" si="3">+J8-J10+J11+J15-J16+J17+J18-J20-J23-J24-J25-J28-J29</f>
        <v>2987452</v>
      </c>
      <c r="K30" s="87">
        <f t="shared" si="3"/>
        <v>1429287</v>
      </c>
    </row>
    <row r="31" spans="1:11" ht="27" customHeight="1" x14ac:dyDescent="0.2">
      <c r="A31" s="198" t="s">
        <v>238</v>
      </c>
      <c r="B31" s="199"/>
      <c r="C31" s="199"/>
      <c r="D31" s="199"/>
      <c r="E31" s="199"/>
      <c r="F31" s="200"/>
      <c r="G31" s="92">
        <v>24</v>
      </c>
      <c r="H31" s="91">
        <v>657944</v>
      </c>
      <c r="I31" s="91">
        <v>279752</v>
      </c>
      <c r="J31" s="91">
        <v>564139</v>
      </c>
      <c r="K31" s="91">
        <v>283919</v>
      </c>
    </row>
    <row r="32" spans="1:11" ht="27" customHeight="1" x14ac:dyDescent="0.2">
      <c r="A32" s="212" t="s">
        <v>270</v>
      </c>
      <c r="B32" s="213"/>
      <c r="C32" s="213"/>
      <c r="D32" s="213"/>
      <c r="E32" s="213"/>
      <c r="F32" s="214"/>
      <c r="G32" s="95">
        <v>25</v>
      </c>
      <c r="H32" s="87">
        <f>+H30-H31</f>
        <v>3061748</v>
      </c>
      <c r="I32" s="87">
        <f>+I30-I31</f>
        <v>1340580</v>
      </c>
      <c r="J32" s="87">
        <f t="shared" ref="J32:K32" si="4">+J30-J31</f>
        <v>2423313</v>
      </c>
      <c r="K32" s="87">
        <f t="shared" si="4"/>
        <v>1145368</v>
      </c>
    </row>
    <row r="33" spans="1:11" ht="27" customHeight="1" x14ac:dyDescent="0.2">
      <c r="A33" s="198" t="s">
        <v>16</v>
      </c>
      <c r="B33" s="199"/>
      <c r="C33" s="199"/>
      <c r="D33" s="199"/>
      <c r="E33" s="199"/>
      <c r="F33" s="200"/>
      <c r="G33" s="92">
        <v>26</v>
      </c>
      <c r="H33" s="91">
        <v>9352</v>
      </c>
      <c r="I33" s="91">
        <v>7645</v>
      </c>
      <c r="J33" s="91">
        <v>146650</v>
      </c>
      <c r="K33" s="91">
        <v>148037</v>
      </c>
    </row>
    <row r="34" spans="1:11" ht="27" customHeight="1" x14ac:dyDescent="0.2">
      <c r="A34" s="198" t="s">
        <v>239</v>
      </c>
      <c r="B34" s="199"/>
      <c r="C34" s="199"/>
      <c r="D34" s="199"/>
      <c r="E34" s="199"/>
      <c r="F34" s="200"/>
      <c r="G34" s="92">
        <v>27</v>
      </c>
      <c r="H34" s="91">
        <v>0</v>
      </c>
      <c r="I34" s="91">
        <v>0</v>
      </c>
      <c r="J34" s="91">
        <v>0</v>
      </c>
      <c r="K34" s="91">
        <v>0</v>
      </c>
    </row>
    <row r="35" spans="1:11" ht="27" customHeight="1" x14ac:dyDescent="0.2">
      <c r="A35" s="212" t="s">
        <v>271</v>
      </c>
      <c r="B35" s="213"/>
      <c r="C35" s="213"/>
      <c r="D35" s="213"/>
      <c r="E35" s="213"/>
      <c r="F35" s="214"/>
      <c r="G35" s="95">
        <v>28</v>
      </c>
      <c r="H35" s="87">
        <f>+H33-H34</f>
        <v>9352</v>
      </c>
      <c r="I35" s="87">
        <f>+I33-I34</f>
        <v>7645</v>
      </c>
      <c r="J35" s="87">
        <f t="shared" ref="J35:K35" si="5">+J33-J34</f>
        <v>146650</v>
      </c>
      <c r="K35" s="87">
        <f t="shared" si="5"/>
        <v>148037</v>
      </c>
    </row>
    <row r="36" spans="1:11" x14ac:dyDescent="0.2">
      <c r="A36" s="212" t="s">
        <v>272</v>
      </c>
      <c r="B36" s="213"/>
      <c r="C36" s="213"/>
      <c r="D36" s="213"/>
      <c r="E36" s="213"/>
      <c r="F36" s="214"/>
      <c r="G36" s="95">
        <v>29</v>
      </c>
      <c r="H36" s="87">
        <f>+H32+H35</f>
        <v>3071100</v>
      </c>
      <c r="I36" s="87">
        <f>+I32+I35</f>
        <v>1348225</v>
      </c>
      <c r="J36" s="87">
        <f t="shared" ref="J36:K36" si="6">+J32+J35</f>
        <v>2569963</v>
      </c>
      <c r="K36" s="87">
        <f t="shared" si="6"/>
        <v>1293405</v>
      </c>
    </row>
    <row r="37" spans="1:11" x14ac:dyDescent="0.2">
      <c r="A37" s="198" t="s">
        <v>17</v>
      </c>
      <c r="B37" s="199"/>
      <c r="C37" s="199"/>
      <c r="D37" s="199"/>
      <c r="E37" s="199"/>
      <c r="F37" s="200"/>
      <c r="G37" s="92">
        <v>30</v>
      </c>
      <c r="H37" s="91">
        <v>0</v>
      </c>
      <c r="I37" s="91">
        <v>0</v>
      </c>
      <c r="J37" s="91">
        <v>0</v>
      </c>
      <c r="K37" s="91">
        <v>0</v>
      </c>
    </row>
    <row r="38" spans="1:11" x14ac:dyDescent="0.2">
      <c r="A38" s="198" t="s">
        <v>18</v>
      </c>
      <c r="B38" s="199"/>
      <c r="C38" s="199"/>
      <c r="D38" s="199"/>
      <c r="E38" s="199"/>
      <c r="F38" s="200"/>
      <c r="G38" s="92">
        <v>31</v>
      </c>
      <c r="H38" s="91">
        <f>H36</f>
        <v>3071100</v>
      </c>
      <c r="I38" s="91">
        <f t="shared" ref="I38:K38" si="7">I36</f>
        <v>1348225</v>
      </c>
      <c r="J38" s="91">
        <f t="shared" si="7"/>
        <v>2569963</v>
      </c>
      <c r="K38" s="91">
        <f t="shared" si="7"/>
        <v>1293405</v>
      </c>
    </row>
    <row r="39" spans="1:11" x14ac:dyDescent="0.2">
      <c r="A39" s="237" t="s">
        <v>12</v>
      </c>
      <c r="B39" s="238"/>
      <c r="C39" s="238"/>
      <c r="D39" s="238"/>
      <c r="E39" s="238"/>
      <c r="F39" s="238"/>
      <c r="G39" s="238"/>
      <c r="H39" s="238"/>
      <c r="I39" s="238"/>
      <c r="J39" s="238"/>
      <c r="K39" s="238"/>
    </row>
    <row r="40" spans="1:11" x14ac:dyDescent="0.2">
      <c r="A40" s="212" t="s">
        <v>240</v>
      </c>
      <c r="B40" s="213"/>
      <c r="C40" s="213"/>
      <c r="D40" s="213"/>
      <c r="E40" s="213"/>
      <c r="F40" s="214"/>
      <c r="G40" s="95">
        <v>1</v>
      </c>
      <c r="H40" s="87">
        <f>+H36</f>
        <v>3071100</v>
      </c>
      <c r="I40" s="87">
        <f>+I36</f>
        <v>1348225</v>
      </c>
      <c r="J40" s="87">
        <f t="shared" ref="J40:K40" si="8">+J36</f>
        <v>2569963</v>
      </c>
      <c r="K40" s="87">
        <f t="shared" si="8"/>
        <v>1293405</v>
      </c>
    </row>
    <row r="41" spans="1:11" x14ac:dyDescent="0.2">
      <c r="A41" s="212" t="s">
        <v>273</v>
      </c>
      <c r="B41" s="213"/>
      <c r="C41" s="213"/>
      <c r="D41" s="213"/>
      <c r="E41" s="213"/>
      <c r="F41" s="214"/>
      <c r="G41" s="95">
        <v>2</v>
      </c>
      <c r="H41" s="87">
        <f>+H42+H54</f>
        <v>286331</v>
      </c>
      <c r="I41" s="87">
        <f>+I42+I54</f>
        <v>12914</v>
      </c>
      <c r="J41" s="87">
        <f t="shared" ref="J41:K41" si="9">+J42+J54</f>
        <v>468340</v>
      </c>
      <c r="K41" s="87">
        <f t="shared" si="9"/>
        <v>1007172</v>
      </c>
    </row>
    <row r="42" spans="1:11" ht="27" customHeight="1" x14ac:dyDescent="0.2">
      <c r="A42" s="212" t="s">
        <v>274</v>
      </c>
      <c r="B42" s="213"/>
      <c r="C42" s="213"/>
      <c r="D42" s="213"/>
      <c r="E42" s="213"/>
      <c r="F42" s="214"/>
      <c r="G42" s="95">
        <v>3</v>
      </c>
      <c r="H42" s="87">
        <f>+H43+H44+H45+H46+H47+H48+H49+H52+H53</f>
        <v>286331</v>
      </c>
      <c r="I42" s="87">
        <f>+I43+I44+I45+I46+I47+I48+I49+I52+I53</f>
        <v>12914</v>
      </c>
      <c r="J42" s="87">
        <f t="shared" ref="J42:K42" si="10">+J43+J44+J45+J46+J47+J48+J49+J52+J53</f>
        <v>571185</v>
      </c>
      <c r="K42" s="87">
        <f t="shared" si="10"/>
        <v>681378</v>
      </c>
    </row>
    <row r="43" spans="1:11" x14ac:dyDescent="0.2">
      <c r="A43" s="198" t="s">
        <v>241</v>
      </c>
      <c r="B43" s="199"/>
      <c r="C43" s="199"/>
      <c r="D43" s="199"/>
      <c r="E43" s="199"/>
      <c r="F43" s="200"/>
      <c r="G43" s="92">
        <v>4</v>
      </c>
      <c r="H43" s="91">
        <v>0</v>
      </c>
      <c r="I43" s="91">
        <v>0</v>
      </c>
      <c r="J43" s="91">
        <v>0</v>
      </c>
      <c r="K43" s="91">
        <v>0</v>
      </c>
    </row>
    <row r="44" spans="1:11" x14ac:dyDescent="0.2">
      <c r="A44" s="198" t="s">
        <v>19</v>
      </c>
      <c r="B44" s="199"/>
      <c r="C44" s="199"/>
      <c r="D44" s="199"/>
      <c r="E44" s="199"/>
      <c r="F44" s="200"/>
      <c r="G44" s="92">
        <v>5</v>
      </c>
      <c r="H44" s="91">
        <v>0</v>
      </c>
      <c r="I44" s="91">
        <v>0</v>
      </c>
      <c r="J44" s="91">
        <v>0</v>
      </c>
      <c r="K44" s="91">
        <v>0</v>
      </c>
    </row>
    <row r="45" spans="1:11" ht="27.75" customHeight="1" x14ac:dyDescent="0.2">
      <c r="A45" s="198" t="s">
        <v>242</v>
      </c>
      <c r="B45" s="199"/>
      <c r="C45" s="199"/>
      <c r="D45" s="199"/>
      <c r="E45" s="199"/>
      <c r="F45" s="200"/>
      <c r="G45" s="92">
        <v>6</v>
      </c>
      <c r="H45" s="91">
        <v>0</v>
      </c>
      <c r="I45" s="91">
        <v>0</v>
      </c>
      <c r="J45" s="91">
        <v>0</v>
      </c>
      <c r="K45" s="91">
        <v>0</v>
      </c>
    </row>
    <row r="46" spans="1:11" x14ac:dyDescent="0.2">
      <c r="A46" s="198" t="s">
        <v>20</v>
      </c>
      <c r="B46" s="199"/>
      <c r="C46" s="199"/>
      <c r="D46" s="199"/>
      <c r="E46" s="199"/>
      <c r="F46" s="200"/>
      <c r="G46" s="92">
        <v>7</v>
      </c>
      <c r="H46" s="91">
        <v>0</v>
      </c>
      <c r="I46" s="91">
        <v>0</v>
      </c>
      <c r="J46" s="91">
        <v>0</v>
      </c>
      <c r="K46" s="91">
        <v>0</v>
      </c>
    </row>
    <row r="47" spans="1:11" ht="27.75" customHeight="1" x14ac:dyDescent="0.2">
      <c r="A47" s="198" t="s">
        <v>243</v>
      </c>
      <c r="B47" s="199"/>
      <c r="C47" s="199"/>
      <c r="D47" s="199"/>
      <c r="E47" s="199"/>
      <c r="F47" s="200"/>
      <c r="G47" s="92">
        <v>8</v>
      </c>
      <c r="H47" s="91">
        <v>0</v>
      </c>
      <c r="I47" s="91">
        <v>0</v>
      </c>
      <c r="J47" s="91">
        <v>0</v>
      </c>
      <c r="K47" s="91">
        <v>0</v>
      </c>
    </row>
    <row r="48" spans="1:11" ht="27.75" customHeight="1" x14ac:dyDescent="0.2">
      <c r="A48" s="198" t="s">
        <v>157</v>
      </c>
      <c r="B48" s="199"/>
      <c r="C48" s="199"/>
      <c r="D48" s="199"/>
      <c r="E48" s="199"/>
      <c r="F48" s="200"/>
      <c r="G48" s="92">
        <v>9</v>
      </c>
      <c r="H48" s="91">
        <v>360951</v>
      </c>
      <c r="I48" s="91">
        <v>34191</v>
      </c>
      <c r="J48" s="91">
        <v>672363</v>
      </c>
      <c r="K48" s="91">
        <v>817631</v>
      </c>
    </row>
    <row r="49" spans="1:11" ht="36.75" customHeight="1" x14ac:dyDescent="0.2">
      <c r="A49" s="198" t="s">
        <v>244</v>
      </c>
      <c r="B49" s="199"/>
      <c r="C49" s="199"/>
      <c r="D49" s="199"/>
      <c r="E49" s="199"/>
      <c r="F49" s="200"/>
      <c r="G49" s="92">
        <v>10</v>
      </c>
      <c r="H49" s="91">
        <v>0</v>
      </c>
      <c r="I49" s="91">
        <v>0</v>
      </c>
      <c r="J49" s="91">
        <v>0</v>
      </c>
      <c r="K49" s="91">
        <v>0</v>
      </c>
    </row>
    <row r="50" spans="1:11" ht="27" customHeight="1" x14ac:dyDescent="0.2">
      <c r="A50" s="198" t="s">
        <v>245</v>
      </c>
      <c r="B50" s="199"/>
      <c r="C50" s="199"/>
      <c r="D50" s="199"/>
      <c r="E50" s="199"/>
      <c r="F50" s="200"/>
      <c r="G50" s="92">
        <v>11</v>
      </c>
      <c r="H50" s="91">
        <v>0</v>
      </c>
      <c r="I50" s="91">
        <v>0</v>
      </c>
      <c r="J50" s="91">
        <v>0</v>
      </c>
      <c r="K50" s="91">
        <v>0</v>
      </c>
    </row>
    <row r="51" spans="1:11" ht="27" customHeight="1" x14ac:dyDescent="0.2">
      <c r="A51" s="198" t="s">
        <v>246</v>
      </c>
      <c r="B51" s="199"/>
      <c r="C51" s="199"/>
      <c r="D51" s="199"/>
      <c r="E51" s="199"/>
      <c r="F51" s="200"/>
      <c r="G51" s="92">
        <v>12</v>
      </c>
      <c r="H51" s="91">
        <v>0</v>
      </c>
      <c r="I51" s="91">
        <v>0</v>
      </c>
      <c r="J51" s="91">
        <v>0</v>
      </c>
      <c r="K51" s="91">
        <v>0</v>
      </c>
    </row>
    <row r="52" spans="1:11" ht="36.75" customHeight="1" x14ac:dyDescent="0.2">
      <c r="A52" s="198" t="s">
        <v>247</v>
      </c>
      <c r="B52" s="199"/>
      <c r="C52" s="199"/>
      <c r="D52" s="199"/>
      <c r="E52" s="199"/>
      <c r="F52" s="200"/>
      <c r="G52" s="92">
        <v>13</v>
      </c>
      <c r="H52" s="91">
        <v>0</v>
      </c>
      <c r="I52" s="91">
        <v>0</v>
      </c>
      <c r="J52" s="91">
        <v>0</v>
      </c>
      <c r="K52" s="91">
        <v>0</v>
      </c>
    </row>
    <row r="53" spans="1:11" x14ac:dyDescent="0.2">
      <c r="A53" s="198" t="s">
        <v>248</v>
      </c>
      <c r="B53" s="199"/>
      <c r="C53" s="199"/>
      <c r="D53" s="199"/>
      <c r="E53" s="199"/>
      <c r="F53" s="200"/>
      <c r="G53" s="92">
        <v>14</v>
      </c>
      <c r="H53" s="91">
        <v>-74620</v>
      </c>
      <c r="I53" s="91">
        <v>-21277</v>
      </c>
      <c r="J53" s="91">
        <v>-101178</v>
      </c>
      <c r="K53" s="91">
        <v>-136253</v>
      </c>
    </row>
    <row r="54" spans="1:11" ht="27.75" customHeight="1" x14ac:dyDescent="0.2">
      <c r="A54" s="212" t="s">
        <v>275</v>
      </c>
      <c r="B54" s="213"/>
      <c r="C54" s="213"/>
      <c r="D54" s="213"/>
      <c r="E54" s="213"/>
      <c r="F54" s="214"/>
      <c r="G54" s="95">
        <v>15</v>
      </c>
      <c r="H54" s="87">
        <f>+H55+H56+H57+H58+H59+H60+H61+H62</f>
        <v>0</v>
      </c>
      <c r="I54" s="87">
        <f>+I55+I56+I57+I58+I59+I60+I61+I62</f>
        <v>0</v>
      </c>
      <c r="J54" s="87">
        <f t="shared" ref="J54:K54" si="11">+J55+J56+J57+J58+J59+J60+J61+J62</f>
        <v>-102845</v>
      </c>
      <c r="K54" s="87">
        <f t="shared" si="11"/>
        <v>325794</v>
      </c>
    </row>
    <row r="55" spans="1:11" x14ac:dyDescent="0.2">
      <c r="A55" s="198" t="s">
        <v>21</v>
      </c>
      <c r="B55" s="199"/>
      <c r="C55" s="199"/>
      <c r="D55" s="199"/>
      <c r="E55" s="199"/>
      <c r="F55" s="200"/>
      <c r="G55" s="92">
        <v>16</v>
      </c>
      <c r="H55" s="91">
        <v>0</v>
      </c>
      <c r="I55" s="91">
        <v>0</v>
      </c>
      <c r="J55" s="91">
        <v>0</v>
      </c>
      <c r="K55" s="91">
        <v>0</v>
      </c>
    </row>
    <row r="56" spans="1:11" x14ac:dyDescent="0.2">
      <c r="A56" s="198" t="s">
        <v>158</v>
      </c>
      <c r="B56" s="199"/>
      <c r="C56" s="199"/>
      <c r="D56" s="199"/>
      <c r="E56" s="199"/>
      <c r="F56" s="200"/>
      <c r="G56" s="92">
        <v>17</v>
      </c>
      <c r="H56" s="91">
        <v>0</v>
      </c>
      <c r="I56" s="91">
        <v>0</v>
      </c>
      <c r="J56" s="91">
        <v>0</v>
      </c>
      <c r="K56" s="91">
        <v>0</v>
      </c>
    </row>
    <row r="57" spans="1:11" x14ac:dyDescent="0.2">
      <c r="A57" s="198" t="s">
        <v>249</v>
      </c>
      <c r="B57" s="199"/>
      <c r="C57" s="199"/>
      <c r="D57" s="199"/>
      <c r="E57" s="199"/>
      <c r="F57" s="200"/>
      <c r="G57" s="92">
        <v>18</v>
      </c>
      <c r="H57" s="91">
        <v>0</v>
      </c>
      <c r="I57" s="91">
        <v>0</v>
      </c>
      <c r="J57" s="91">
        <v>0</v>
      </c>
      <c r="K57" s="91">
        <v>0</v>
      </c>
    </row>
    <row r="58" spans="1:11" x14ac:dyDescent="0.2">
      <c r="A58" s="198" t="s">
        <v>22</v>
      </c>
      <c r="B58" s="199"/>
      <c r="C58" s="199"/>
      <c r="D58" s="199"/>
      <c r="E58" s="199"/>
      <c r="F58" s="200"/>
      <c r="G58" s="92">
        <v>19</v>
      </c>
      <c r="H58" s="91">
        <v>0</v>
      </c>
      <c r="I58" s="91">
        <v>0</v>
      </c>
      <c r="J58" s="91">
        <v>0</v>
      </c>
      <c r="K58" s="91">
        <v>0</v>
      </c>
    </row>
    <row r="59" spans="1:11" x14ac:dyDescent="0.2">
      <c r="A59" s="198" t="s">
        <v>23</v>
      </c>
      <c r="B59" s="199"/>
      <c r="C59" s="199"/>
      <c r="D59" s="199"/>
      <c r="E59" s="199"/>
      <c r="F59" s="200"/>
      <c r="G59" s="92">
        <v>20</v>
      </c>
      <c r="H59" s="91">
        <v>0</v>
      </c>
      <c r="I59" s="91">
        <v>0</v>
      </c>
      <c r="J59" s="91">
        <v>-125421</v>
      </c>
      <c r="K59" s="91">
        <v>397310</v>
      </c>
    </row>
    <row r="60" spans="1:11" x14ac:dyDescent="0.2">
      <c r="A60" s="198" t="s">
        <v>20</v>
      </c>
      <c r="B60" s="199"/>
      <c r="C60" s="199"/>
      <c r="D60" s="199"/>
      <c r="E60" s="199"/>
      <c r="F60" s="200"/>
      <c r="G60" s="92">
        <v>21</v>
      </c>
      <c r="H60" s="91">
        <v>0</v>
      </c>
      <c r="I60" s="91">
        <v>0</v>
      </c>
      <c r="J60" s="91">
        <v>0</v>
      </c>
      <c r="K60" s="91">
        <v>0</v>
      </c>
    </row>
    <row r="61" spans="1:11" ht="27.75" customHeight="1" x14ac:dyDescent="0.2">
      <c r="A61" s="198" t="s">
        <v>24</v>
      </c>
      <c r="B61" s="199"/>
      <c r="C61" s="199"/>
      <c r="D61" s="199"/>
      <c r="E61" s="199"/>
      <c r="F61" s="200"/>
      <c r="G61" s="92">
        <v>22</v>
      </c>
      <c r="H61" s="91">
        <v>0</v>
      </c>
      <c r="I61" s="91">
        <v>0</v>
      </c>
      <c r="J61" s="91">
        <v>0</v>
      </c>
      <c r="K61" s="91">
        <v>0</v>
      </c>
    </row>
    <row r="62" spans="1:11" ht="27.75" customHeight="1" x14ac:dyDescent="0.2">
      <c r="A62" s="198" t="s">
        <v>25</v>
      </c>
      <c r="B62" s="199"/>
      <c r="C62" s="199"/>
      <c r="D62" s="199"/>
      <c r="E62" s="199"/>
      <c r="F62" s="200"/>
      <c r="G62" s="92">
        <v>23</v>
      </c>
      <c r="H62" s="91">
        <v>0</v>
      </c>
      <c r="I62" s="91">
        <v>0</v>
      </c>
      <c r="J62" s="91">
        <v>22576</v>
      </c>
      <c r="K62" s="91">
        <v>-71516</v>
      </c>
    </row>
    <row r="63" spans="1:11" x14ac:dyDescent="0.2">
      <c r="A63" s="212" t="s">
        <v>276</v>
      </c>
      <c r="B63" s="213"/>
      <c r="C63" s="213"/>
      <c r="D63" s="213"/>
      <c r="E63" s="213"/>
      <c r="F63" s="214"/>
      <c r="G63" s="95">
        <v>24</v>
      </c>
      <c r="H63" s="87">
        <f>+H40+H41</f>
        <v>3357431</v>
      </c>
      <c r="I63" s="87">
        <f>+I40+I41</f>
        <v>1361139</v>
      </c>
      <c r="J63" s="87">
        <f t="shared" ref="J63:K63" si="12">+J40+J41</f>
        <v>3038303</v>
      </c>
      <c r="K63" s="87">
        <f t="shared" si="12"/>
        <v>2300577</v>
      </c>
    </row>
    <row r="64" spans="1:11" x14ac:dyDescent="0.2">
      <c r="A64" s="198" t="s">
        <v>26</v>
      </c>
      <c r="B64" s="199"/>
      <c r="C64" s="199"/>
      <c r="D64" s="199"/>
      <c r="E64" s="199"/>
      <c r="F64" s="200"/>
      <c r="G64" s="92">
        <v>25</v>
      </c>
      <c r="H64" s="91">
        <v>0</v>
      </c>
      <c r="I64" s="91">
        <v>0</v>
      </c>
      <c r="J64" s="91">
        <v>0</v>
      </c>
      <c r="K64" s="91">
        <v>0</v>
      </c>
    </row>
    <row r="65" spans="1:11" x14ac:dyDescent="0.2">
      <c r="A65" s="198" t="s">
        <v>18</v>
      </c>
      <c r="B65" s="199"/>
      <c r="C65" s="199"/>
      <c r="D65" s="199"/>
      <c r="E65" s="199"/>
      <c r="F65" s="200"/>
      <c r="G65" s="92">
        <v>26</v>
      </c>
      <c r="H65" s="91">
        <f>H63</f>
        <v>3357431</v>
      </c>
      <c r="I65" s="91">
        <f t="shared" ref="I65:K65" si="13">I63</f>
        <v>1361139</v>
      </c>
      <c r="J65" s="91">
        <f t="shared" si="13"/>
        <v>3038303</v>
      </c>
      <c r="K65" s="91">
        <f t="shared" si="13"/>
        <v>2300577</v>
      </c>
    </row>
  </sheetData>
  <sheetProtection algorithmName="SHA-512" hashValue="cAt+xDXzkHJaWT+TGVwcMIxFR4peWVs11KJZXlMgGz3iWYVaXZPWR99EnUBdpjqwDaDdi9z0YIxpXhL7pWrkow==" saltValue="yx7aYsUa7iCDzU5np/jM+A==" spinCount="100000" sheet="1" objects="1" scenarios="1"/>
  <mergeCells count="67">
    <mergeCell ref="A1:H1"/>
    <mergeCell ref="A2:H2"/>
    <mergeCell ref="J5:K5"/>
    <mergeCell ref="A7:F7"/>
    <mergeCell ref="A3:K3"/>
    <mergeCell ref="A4:K4"/>
    <mergeCell ref="A5:F6"/>
    <mergeCell ref="G5:G6"/>
    <mergeCell ref="H5:I5"/>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8:F38"/>
    <mergeCell ref="A40:F40"/>
    <mergeCell ref="A41:F41"/>
    <mergeCell ref="A42:F42"/>
    <mergeCell ref="A33:F33"/>
    <mergeCell ref="A34:F34"/>
    <mergeCell ref="A35:F35"/>
    <mergeCell ref="A36:F36"/>
    <mergeCell ref="A37:F37"/>
    <mergeCell ref="A50:F50"/>
    <mergeCell ref="A51:F51"/>
    <mergeCell ref="A52:F52"/>
    <mergeCell ref="A43:F43"/>
    <mergeCell ref="A44:F44"/>
    <mergeCell ref="A45:F45"/>
    <mergeCell ref="A46:F46"/>
    <mergeCell ref="A47:F4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s>
  <dataValidations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9055118110236221" right="0.15748031496062992" top="0.55118110236220474" bottom="0.55118110236220474" header="0.51181102362204722" footer="0.51181102362204722"/>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topLeftCell="A36" zoomScale="110" zoomScaleNormal="100" workbookViewId="0">
      <selection activeCell="H61" sqref="H61:I61"/>
    </sheetView>
  </sheetViews>
  <sheetFormatPr defaultRowHeight="12.75" x14ac:dyDescent="0.2"/>
  <cols>
    <col min="1" max="7" width="9.140625" style="53"/>
    <col min="8" max="8" width="9.85546875" style="52" customWidth="1"/>
    <col min="9" max="9" width="12" style="52" customWidth="1"/>
    <col min="10" max="10" width="10.28515625" style="53" bestFit="1" customWidth="1"/>
    <col min="11" max="11" width="12.28515625" style="53" bestFit="1" customWidth="1"/>
    <col min="12" max="262" width="9.140625" style="53"/>
    <col min="263" max="264" width="9.85546875" style="53" bestFit="1" customWidth="1"/>
    <col min="265" max="265" width="12" style="53" bestFit="1" customWidth="1"/>
    <col min="266" max="266" width="10.28515625" style="53" bestFit="1" customWidth="1"/>
    <col min="267" max="267" width="12.28515625" style="53" bestFit="1" customWidth="1"/>
    <col min="268" max="518" width="9.140625" style="53"/>
    <col min="519" max="520" width="9.85546875" style="53" bestFit="1" customWidth="1"/>
    <col min="521" max="521" width="12" style="53" bestFit="1" customWidth="1"/>
    <col min="522" max="522" width="10.28515625" style="53" bestFit="1" customWidth="1"/>
    <col min="523" max="523" width="12.28515625" style="53" bestFit="1" customWidth="1"/>
    <col min="524" max="774" width="9.140625" style="53"/>
    <col min="775" max="776" width="9.85546875" style="53" bestFit="1" customWidth="1"/>
    <col min="777" max="777" width="12" style="53" bestFit="1" customWidth="1"/>
    <col min="778" max="778" width="10.28515625" style="53" bestFit="1" customWidth="1"/>
    <col min="779" max="779" width="12.28515625" style="53" bestFit="1" customWidth="1"/>
    <col min="780" max="1030" width="9.140625" style="53"/>
    <col min="1031" max="1032" width="9.85546875" style="53" bestFit="1" customWidth="1"/>
    <col min="1033" max="1033" width="12" style="53" bestFit="1" customWidth="1"/>
    <col min="1034" max="1034" width="10.28515625" style="53" bestFit="1" customWidth="1"/>
    <col min="1035" max="1035" width="12.28515625" style="53" bestFit="1" customWidth="1"/>
    <col min="1036" max="1286" width="9.140625" style="53"/>
    <col min="1287" max="1288" width="9.85546875" style="53" bestFit="1" customWidth="1"/>
    <col min="1289" max="1289" width="12" style="53" bestFit="1" customWidth="1"/>
    <col min="1290" max="1290" width="10.28515625" style="53" bestFit="1" customWidth="1"/>
    <col min="1291" max="1291" width="12.28515625" style="53" bestFit="1" customWidth="1"/>
    <col min="1292" max="1542" width="9.140625" style="53"/>
    <col min="1543" max="1544" width="9.85546875" style="53" bestFit="1" customWidth="1"/>
    <col min="1545" max="1545" width="12" style="53" bestFit="1" customWidth="1"/>
    <col min="1546" max="1546" width="10.28515625" style="53" bestFit="1" customWidth="1"/>
    <col min="1547" max="1547" width="12.28515625" style="53" bestFit="1" customWidth="1"/>
    <col min="1548" max="1798" width="9.140625" style="53"/>
    <col min="1799" max="1800" width="9.85546875" style="53" bestFit="1" customWidth="1"/>
    <col min="1801" max="1801" width="12" style="53" bestFit="1" customWidth="1"/>
    <col min="1802" max="1802" width="10.28515625" style="53" bestFit="1" customWidth="1"/>
    <col min="1803" max="1803" width="12.28515625" style="53" bestFit="1" customWidth="1"/>
    <col min="1804" max="2054" width="9.140625" style="53"/>
    <col min="2055" max="2056" width="9.85546875" style="53" bestFit="1" customWidth="1"/>
    <col min="2057" max="2057" width="12" style="53" bestFit="1" customWidth="1"/>
    <col min="2058" max="2058" width="10.28515625" style="53" bestFit="1" customWidth="1"/>
    <col min="2059" max="2059" width="12.28515625" style="53" bestFit="1" customWidth="1"/>
    <col min="2060" max="2310" width="9.140625" style="53"/>
    <col min="2311" max="2312" width="9.85546875" style="53" bestFit="1" customWidth="1"/>
    <col min="2313" max="2313" width="12" style="53" bestFit="1" customWidth="1"/>
    <col min="2314" max="2314" width="10.28515625" style="53" bestFit="1" customWidth="1"/>
    <col min="2315" max="2315" width="12.28515625" style="53" bestFit="1" customWidth="1"/>
    <col min="2316" max="2566" width="9.140625" style="53"/>
    <col min="2567" max="2568" width="9.85546875" style="53" bestFit="1" customWidth="1"/>
    <col min="2569" max="2569" width="12" style="53" bestFit="1" customWidth="1"/>
    <col min="2570" max="2570" width="10.28515625" style="53" bestFit="1" customWidth="1"/>
    <col min="2571" max="2571" width="12.28515625" style="53" bestFit="1" customWidth="1"/>
    <col min="2572" max="2822" width="9.140625" style="53"/>
    <col min="2823" max="2824" width="9.85546875" style="53" bestFit="1" customWidth="1"/>
    <col min="2825" max="2825" width="12" style="53" bestFit="1" customWidth="1"/>
    <col min="2826" max="2826" width="10.28515625" style="53" bestFit="1" customWidth="1"/>
    <col min="2827" max="2827" width="12.28515625" style="53" bestFit="1" customWidth="1"/>
    <col min="2828" max="3078" width="9.140625" style="53"/>
    <col min="3079" max="3080" width="9.85546875" style="53" bestFit="1" customWidth="1"/>
    <col min="3081" max="3081" width="12" style="53" bestFit="1" customWidth="1"/>
    <col min="3082" max="3082" width="10.28515625" style="53" bestFit="1" customWidth="1"/>
    <col min="3083" max="3083" width="12.28515625" style="53" bestFit="1" customWidth="1"/>
    <col min="3084" max="3334" width="9.140625" style="53"/>
    <col min="3335" max="3336" width="9.85546875" style="53" bestFit="1" customWidth="1"/>
    <col min="3337" max="3337" width="12" style="53" bestFit="1" customWidth="1"/>
    <col min="3338" max="3338" width="10.28515625" style="53" bestFit="1" customWidth="1"/>
    <col min="3339" max="3339" width="12.28515625" style="53" bestFit="1" customWidth="1"/>
    <col min="3340" max="3590" width="9.140625" style="53"/>
    <col min="3591" max="3592" width="9.85546875" style="53" bestFit="1" customWidth="1"/>
    <col min="3593" max="3593" width="12" style="53" bestFit="1" customWidth="1"/>
    <col min="3594" max="3594" width="10.28515625" style="53" bestFit="1" customWidth="1"/>
    <col min="3595" max="3595" width="12.28515625" style="53" bestFit="1" customWidth="1"/>
    <col min="3596" max="3846" width="9.140625" style="53"/>
    <col min="3847" max="3848" width="9.85546875" style="53" bestFit="1" customWidth="1"/>
    <col min="3849" max="3849" width="12" style="53" bestFit="1" customWidth="1"/>
    <col min="3850" max="3850" width="10.28515625" style="53" bestFit="1" customWidth="1"/>
    <col min="3851" max="3851" width="12.28515625" style="53" bestFit="1" customWidth="1"/>
    <col min="3852" max="4102" width="9.140625" style="53"/>
    <col min="4103" max="4104" width="9.85546875" style="53" bestFit="1" customWidth="1"/>
    <col min="4105" max="4105" width="12" style="53" bestFit="1" customWidth="1"/>
    <col min="4106" max="4106" width="10.28515625" style="53" bestFit="1" customWidth="1"/>
    <col min="4107" max="4107" width="12.28515625" style="53" bestFit="1" customWidth="1"/>
    <col min="4108" max="4358" width="9.140625" style="53"/>
    <col min="4359" max="4360" width="9.85546875" style="53" bestFit="1" customWidth="1"/>
    <col min="4361" max="4361" width="12" style="53" bestFit="1" customWidth="1"/>
    <col min="4362" max="4362" width="10.28515625" style="53" bestFit="1" customWidth="1"/>
    <col min="4363" max="4363" width="12.28515625" style="53" bestFit="1" customWidth="1"/>
    <col min="4364" max="4614" width="9.140625" style="53"/>
    <col min="4615" max="4616" width="9.85546875" style="53" bestFit="1" customWidth="1"/>
    <col min="4617" max="4617" width="12" style="53" bestFit="1" customWidth="1"/>
    <col min="4618" max="4618" width="10.28515625" style="53" bestFit="1" customWidth="1"/>
    <col min="4619" max="4619" width="12.28515625" style="53" bestFit="1" customWidth="1"/>
    <col min="4620" max="4870" width="9.140625" style="53"/>
    <col min="4871" max="4872" width="9.85546875" style="53" bestFit="1" customWidth="1"/>
    <col min="4873" max="4873" width="12" style="53" bestFit="1" customWidth="1"/>
    <col min="4874" max="4874" width="10.28515625" style="53" bestFit="1" customWidth="1"/>
    <col min="4875" max="4875" width="12.28515625" style="53" bestFit="1" customWidth="1"/>
    <col min="4876" max="5126" width="9.140625" style="53"/>
    <col min="5127" max="5128" width="9.85546875" style="53" bestFit="1" customWidth="1"/>
    <col min="5129" max="5129" width="12" style="53" bestFit="1" customWidth="1"/>
    <col min="5130" max="5130" width="10.28515625" style="53" bestFit="1" customWidth="1"/>
    <col min="5131" max="5131" width="12.28515625" style="53" bestFit="1" customWidth="1"/>
    <col min="5132" max="5382" width="9.140625" style="53"/>
    <col min="5383" max="5384" width="9.85546875" style="53" bestFit="1" customWidth="1"/>
    <col min="5385" max="5385" width="12" style="53" bestFit="1" customWidth="1"/>
    <col min="5386" max="5386" width="10.28515625" style="53" bestFit="1" customWidth="1"/>
    <col min="5387" max="5387" width="12.28515625" style="53" bestFit="1" customWidth="1"/>
    <col min="5388" max="5638" width="9.140625" style="53"/>
    <col min="5639" max="5640" width="9.85546875" style="53" bestFit="1" customWidth="1"/>
    <col min="5641" max="5641" width="12" style="53" bestFit="1" customWidth="1"/>
    <col min="5642" max="5642" width="10.28515625" style="53" bestFit="1" customWidth="1"/>
    <col min="5643" max="5643" width="12.28515625" style="53" bestFit="1" customWidth="1"/>
    <col min="5644" max="5894" width="9.140625" style="53"/>
    <col min="5895" max="5896" width="9.85546875" style="53" bestFit="1" customWidth="1"/>
    <col min="5897" max="5897" width="12" style="53" bestFit="1" customWidth="1"/>
    <col min="5898" max="5898" width="10.28515625" style="53" bestFit="1" customWidth="1"/>
    <col min="5899" max="5899" width="12.28515625" style="53" bestFit="1" customWidth="1"/>
    <col min="5900" max="6150" width="9.140625" style="53"/>
    <col min="6151" max="6152" width="9.85546875" style="53" bestFit="1" customWidth="1"/>
    <col min="6153" max="6153" width="12" style="53" bestFit="1" customWidth="1"/>
    <col min="6154" max="6154" width="10.28515625" style="53" bestFit="1" customWidth="1"/>
    <col min="6155" max="6155" width="12.28515625" style="53" bestFit="1" customWidth="1"/>
    <col min="6156" max="6406" width="9.140625" style="53"/>
    <col min="6407" max="6408" width="9.85546875" style="53" bestFit="1" customWidth="1"/>
    <col min="6409" max="6409" width="12" style="53" bestFit="1" customWidth="1"/>
    <col min="6410" max="6410" width="10.28515625" style="53" bestFit="1" customWidth="1"/>
    <col min="6411" max="6411" width="12.28515625" style="53" bestFit="1" customWidth="1"/>
    <col min="6412" max="6662" width="9.140625" style="53"/>
    <col min="6663" max="6664" width="9.85546875" style="53" bestFit="1" customWidth="1"/>
    <col min="6665" max="6665" width="12" style="53" bestFit="1" customWidth="1"/>
    <col min="6666" max="6666" width="10.28515625" style="53" bestFit="1" customWidth="1"/>
    <col min="6667" max="6667" width="12.28515625" style="53" bestFit="1" customWidth="1"/>
    <col min="6668" max="6918" width="9.140625" style="53"/>
    <col min="6919" max="6920" width="9.85546875" style="53" bestFit="1" customWidth="1"/>
    <col min="6921" max="6921" width="12" style="53" bestFit="1" customWidth="1"/>
    <col min="6922" max="6922" width="10.28515625" style="53" bestFit="1" customWidth="1"/>
    <col min="6923" max="6923" width="12.28515625" style="53" bestFit="1" customWidth="1"/>
    <col min="6924" max="7174" width="9.140625" style="53"/>
    <col min="7175" max="7176" width="9.85546875" style="53" bestFit="1" customWidth="1"/>
    <col min="7177" max="7177" width="12" style="53" bestFit="1" customWidth="1"/>
    <col min="7178" max="7178" width="10.28515625" style="53" bestFit="1" customWidth="1"/>
    <col min="7179" max="7179" width="12.28515625" style="53" bestFit="1" customWidth="1"/>
    <col min="7180" max="7430" width="9.140625" style="53"/>
    <col min="7431" max="7432" width="9.85546875" style="53" bestFit="1" customWidth="1"/>
    <col min="7433" max="7433" width="12" style="53" bestFit="1" customWidth="1"/>
    <col min="7434" max="7434" width="10.28515625" style="53" bestFit="1" customWidth="1"/>
    <col min="7435" max="7435" width="12.28515625" style="53" bestFit="1" customWidth="1"/>
    <col min="7436" max="7686" width="9.140625" style="53"/>
    <col min="7687" max="7688" width="9.85546875" style="53" bestFit="1" customWidth="1"/>
    <col min="7689" max="7689" width="12" style="53" bestFit="1" customWidth="1"/>
    <col min="7690" max="7690" width="10.28515625" style="53" bestFit="1" customWidth="1"/>
    <col min="7691" max="7691" width="12.28515625" style="53" bestFit="1" customWidth="1"/>
    <col min="7692" max="7942" width="9.140625" style="53"/>
    <col min="7943" max="7944" width="9.85546875" style="53" bestFit="1" customWidth="1"/>
    <col min="7945" max="7945" width="12" style="53" bestFit="1" customWidth="1"/>
    <col min="7946" max="7946" width="10.28515625" style="53" bestFit="1" customWidth="1"/>
    <col min="7947" max="7947" width="12.28515625" style="53" bestFit="1" customWidth="1"/>
    <col min="7948" max="8198" width="9.140625" style="53"/>
    <col min="8199" max="8200" width="9.85546875" style="53" bestFit="1" customWidth="1"/>
    <col min="8201" max="8201" width="12" style="53" bestFit="1" customWidth="1"/>
    <col min="8202" max="8202" width="10.28515625" style="53" bestFit="1" customWidth="1"/>
    <col min="8203" max="8203" width="12.28515625" style="53" bestFit="1" customWidth="1"/>
    <col min="8204" max="8454" width="9.140625" style="53"/>
    <col min="8455" max="8456" width="9.85546875" style="53" bestFit="1" customWidth="1"/>
    <col min="8457" max="8457" width="12" style="53" bestFit="1" customWidth="1"/>
    <col min="8458" max="8458" width="10.28515625" style="53" bestFit="1" customWidth="1"/>
    <col min="8459" max="8459" width="12.28515625" style="53" bestFit="1" customWidth="1"/>
    <col min="8460" max="8710" width="9.140625" style="53"/>
    <col min="8711" max="8712" width="9.85546875" style="53" bestFit="1" customWidth="1"/>
    <col min="8713" max="8713" width="12" style="53" bestFit="1" customWidth="1"/>
    <col min="8714" max="8714" width="10.28515625" style="53" bestFit="1" customWidth="1"/>
    <col min="8715" max="8715" width="12.28515625" style="53" bestFit="1" customWidth="1"/>
    <col min="8716" max="8966" width="9.140625" style="53"/>
    <col min="8967" max="8968" width="9.85546875" style="53" bestFit="1" customWidth="1"/>
    <col min="8969" max="8969" width="12" style="53" bestFit="1" customWidth="1"/>
    <col min="8970" max="8970" width="10.28515625" style="53" bestFit="1" customWidth="1"/>
    <col min="8971" max="8971" width="12.28515625" style="53" bestFit="1" customWidth="1"/>
    <col min="8972" max="9222" width="9.140625" style="53"/>
    <col min="9223" max="9224" width="9.85546875" style="53" bestFit="1" customWidth="1"/>
    <col min="9225" max="9225" width="12" style="53" bestFit="1" customWidth="1"/>
    <col min="9226" max="9226" width="10.28515625" style="53" bestFit="1" customWidth="1"/>
    <col min="9227" max="9227" width="12.28515625" style="53" bestFit="1" customWidth="1"/>
    <col min="9228" max="9478" width="9.140625" style="53"/>
    <col min="9479" max="9480" width="9.85546875" style="53" bestFit="1" customWidth="1"/>
    <col min="9481" max="9481" width="12" style="53" bestFit="1" customWidth="1"/>
    <col min="9482" max="9482" width="10.28515625" style="53" bestFit="1" customWidth="1"/>
    <col min="9483" max="9483" width="12.28515625" style="53" bestFit="1" customWidth="1"/>
    <col min="9484" max="9734" width="9.140625" style="53"/>
    <col min="9735" max="9736" width="9.85546875" style="53" bestFit="1" customWidth="1"/>
    <col min="9737" max="9737" width="12" style="53" bestFit="1" customWidth="1"/>
    <col min="9738" max="9738" width="10.28515625" style="53" bestFit="1" customWidth="1"/>
    <col min="9739" max="9739" width="12.28515625" style="53" bestFit="1" customWidth="1"/>
    <col min="9740" max="9990" width="9.140625" style="53"/>
    <col min="9991" max="9992" width="9.85546875" style="53" bestFit="1" customWidth="1"/>
    <col min="9993" max="9993" width="12" style="53" bestFit="1" customWidth="1"/>
    <col min="9994" max="9994" width="10.28515625" style="53" bestFit="1" customWidth="1"/>
    <col min="9995" max="9995" width="12.28515625" style="53" bestFit="1" customWidth="1"/>
    <col min="9996" max="10246" width="9.140625" style="53"/>
    <col min="10247" max="10248" width="9.85546875" style="53" bestFit="1" customWidth="1"/>
    <col min="10249" max="10249" width="12" style="53" bestFit="1" customWidth="1"/>
    <col min="10250" max="10250" width="10.28515625" style="53" bestFit="1" customWidth="1"/>
    <col min="10251" max="10251" width="12.28515625" style="53" bestFit="1" customWidth="1"/>
    <col min="10252" max="10502" width="9.140625" style="53"/>
    <col min="10503" max="10504" width="9.85546875" style="53" bestFit="1" customWidth="1"/>
    <col min="10505" max="10505" width="12" style="53" bestFit="1" customWidth="1"/>
    <col min="10506" max="10506" width="10.28515625" style="53" bestFit="1" customWidth="1"/>
    <col min="10507" max="10507" width="12.28515625" style="53" bestFit="1" customWidth="1"/>
    <col min="10508" max="10758" width="9.140625" style="53"/>
    <col min="10759" max="10760" width="9.85546875" style="53" bestFit="1" customWidth="1"/>
    <col min="10761" max="10761" width="12" style="53" bestFit="1" customWidth="1"/>
    <col min="10762" max="10762" width="10.28515625" style="53" bestFit="1" customWidth="1"/>
    <col min="10763" max="10763" width="12.28515625" style="53" bestFit="1" customWidth="1"/>
    <col min="10764" max="11014" width="9.140625" style="53"/>
    <col min="11015" max="11016" width="9.85546875" style="53" bestFit="1" customWidth="1"/>
    <col min="11017" max="11017" width="12" style="53" bestFit="1" customWidth="1"/>
    <col min="11018" max="11018" width="10.28515625" style="53" bestFit="1" customWidth="1"/>
    <col min="11019" max="11019" width="12.28515625" style="53" bestFit="1" customWidth="1"/>
    <col min="11020" max="11270" width="9.140625" style="53"/>
    <col min="11271" max="11272" width="9.85546875" style="53" bestFit="1" customWidth="1"/>
    <col min="11273" max="11273" width="12" style="53" bestFit="1" customWidth="1"/>
    <col min="11274" max="11274" width="10.28515625" style="53" bestFit="1" customWidth="1"/>
    <col min="11275" max="11275" width="12.28515625" style="53" bestFit="1" customWidth="1"/>
    <col min="11276" max="11526" width="9.140625" style="53"/>
    <col min="11527" max="11528" width="9.85546875" style="53" bestFit="1" customWidth="1"/>
    <col min="11529" max="11529" width="12" style="53" bestFit="1" customWidth="1"/>
    <col min="11530" max="11530" width="10.28515625" style="53" bestFit="1" customWidth="1"/>
    <col min="11531" max="11531" width="12.28515625" style="53" bestFit="1" customWidth="1"/>
    <col min="11532" max="11782" width="9.140625" style="53"/>
    <col min="11783" max="11784" width="9.85546875" style="53" bestFit="1" customWidth="1"/>
    <col min="11785" max="11785" width="12" style="53" bestFit="1" customWidth="1"/>
    <col min="11786" max="11786" width="10.28515625" style="53" bestFit="1" customWidth="1"/>
    <col min="11787" max="11787" width="12.28515625" style="53" bestFit="1" customWidth="1"/>
    <col min="11788" max="12038" width="9.140625" style="53"/>
    <col min="12039" max="12040" width="9.85546875" style="53" bestFit="1" customWidth="1"/>
    <col min="12041" max="12041" width="12" style="53" bestFit="1" customWidth="1"/>
    <col min="12042" max="12042" width="10.28515625" style="53" bestFit="1" customWidth="1"/>
    <col min="12043" max="12043" width="12.28515625" style="53" bestFit="1" customWidth="1"/>
    <col min="12044" max="12294" width="9.140625" style="53"/>
    <col min="12295" max="12296" width="9.85546875" style="53" bestFit="1" customWidth="1"/>
    <col min="12297" max="12297" width="12" style="53" bestFit="1" customWidth="1"/>
    <col min="12298" max="12298" width="10.28515625" style="53" bestFit="1" customWidth="1"/>
    <col min="12299" max="12299" width="12.28515625" style="53" bestFit="1" customWidth="1"/>
    <col min="12300" max="12550" width="9.140625" style="53"/>
    <col min="12551" max="12552" width="9.85546875" style="53" bestFit="1" customWidth="1"/>
    <col min="12553" max="12553" width="12" style="53" bestFit="1" customWidth="1"/>
    <col min="12554" max="12554" width="10.28515625" style="53" bestFit="1" customWidth="1"/>
    <col min="12555" max="12555" width="12.28515625" style="53" bestFit="1" customWidth="1"/>
    <col min="12556" max="12806" width="9.140625" style="53"/>
    <col min="12807" max="12808" width="9.85546875" style="53" bestFit="1" customWidth="1"/>
    <col min="12809" max="12809" width="12" style="53" bestFit="1" customWidth="1"/>
    <col min="12810" max="12810" width="10.28515625" style="53" bestFit="1" customWidth="1"/>
    <col min="12811" max="12811" width="12.28515625" style="53" bestFit="1" customWidth="1"/>
    <col min="12812" max="13062" width="9.140625" style="53"/>
    <col min="13063" max="13064" width="9.85546875" style="53" bestFit="1" customWidth="1"/>
    <col min="13065" max="13065" width="12" style="53" bestFit="1" customWidth="1"/>
    <col min="13066" max="13066" width="10.28515625" style="53" bestFit="1" customWidth="1"/>
    <col min="13067" max="13067" width="12.28515625" style="53" bestFit="1" customWidth="1"/>
    <col min="13068" max="13318" width="9.140625" style="53"/>
    <col min="13319" max="13320" width="9.85546875" style="53" bestFit="1" customWidth="1"/>
    <col min="13321" max="13321" width="12" style="53" bestFit="1" customWidth="1"/>
    <col min="13322" max="13322" width="10.28515625" style="53" bestFit="1" customWidth="1"/>
    <col min="13323" max="13323" width="12.28515625" style="53" bestFit="1" customWidth="1"/>
    <col min="13324" max="13574" width="9.140625" style="53"/>
    <col min="13575" max="13576" width="9.85546875" style="53" bestFit="1" customWidth="1"/>
    <col min="13577" max="13577" width="12" style="53" bestFit="1" customWidth="1"/>
    <col min="13578" max="13578" width="10.28515625" style="53" bestFit="1" customWidth="1"/>
    <col min="13579" max="13579" width="12.28515625" style="53" bestFit="1" customWidth="1"/>
    <col min="13580" max="13830" width="9.140625" style="53"/>
    <col min="13831" max="13832" width="9.85546875" style="53" bestFit="1" customWidth="1"/>
    <col min="13833" max="13833" width="12" style="53" bestFit="1" customWidth="1"/>
    <col min="13834" max="13834" width="10.28515625" style="53" bestFit="1" customWidth="1"/>
    <col min="13835" max="13835" width="12.28515625" style="53" bestFit="1" customWidth="1"/>
    <col min="13836" max="14086" width="9.140625" style="53"/>
    <col min="14087" max="14088" width="9.85546875" style="53" bestFit="1" customWidth="1"/>
    <col min="14089" max="14089" width="12" style="53" bestFit="1" customWidth="1"/>
    <col min="14090" max="14090" width="10.28515625" style="53" bestFit="1" customWidth="1"/>
    <col min="14091" max="14091" width="12.28515625" style="53" bestFit="1" customWidth="1"/>
    <col min="14092" max="14342" width="9.140625" style="53"/>
    <col min="14343" max="14344" width="9.85546875" style="53" bestFit="1" customWidth="1"/>
    <col min="14345" max="14345" width="12" style="53" bestFit="1" customWidth="1"/>
    <col min="14346" max="14346" width="10.28515625" style="53" bestFit="1" customWidth="1"/>
    <col min="14347" max="14347" width="12.28515625" style="53" bestFit="1" customWidth="1"/>
    <col min="14348" max="14598" width="9.140625" style="53"/>
    <col min="14599" max="14600" width="9.85546875" style="53" bestFit="1" customWidth="1"/>
    <col min="14601" max="14601" width="12" style="53" bestFit="1" customWidth="1"/>
    <col min="14602" max="14602" width="10.28515625" style="53" bestFit="1" customWidth="1"/>
    <col min="14603" max="14603" width="12.28515625" style="53" bestFit="1" customWidth="1"/>
    <col min="14604" max="14854" width="9.140625" style="53"/>
    <col min="14855" max="14856" width="9.85546875" style="53" bestFit="1" customWidth="1"/>
    <col min="14857" max="14857" width="12" style="53" bestFit="1" customWidth="1"/>
    <col min="14858" max="14858" width="10.28515625" style="53" bestFit="1" customWidth="1"/>
    <col min="14859" max="14859" width="12.28515625" style="53" bestFit="1" customWidth="1"/>
    <col min="14860" max="15110" width="9.140625" style="53"/>
    <col min="15111" max="15112" width="9.85546875" style="53" bestFit="1" customWidth="1"/>
    <col min="15113" max="15113" width="12" style="53" bestFit="1" customWidth="1"/>
    <col min="15114" max="15114" width="10.28515625" style="53" bestFit="1" customWidth="1"/>
    <col min="15115" max="15115" width="12.28515625" style="53" bestFit="1" customWidth="1"/>
    <col min="15116" max="15366" width="9.140625" style="53"/>
    <col min="15367" max="15368" width="9.85546875" style="53" bestFit="1" customWidth="1"/>
    <col min="15369" max="15369" width="12" style="53" bestFit="1" customWidth="1"/>
    <col min="15370" max="15370" width="10.28515625" style="53" bestFit="1" customWidth="1"/>
    <col min="15371" max="15371" width="12.28515625" style="53" bestFit="1" customWidth="1"/>
    <col min="15372" max="15622" width="9.140625" style="53"/>
    <col min="15623" max="15624" width="9.85546875" style="53" bestFit="1" customWidth="1"/>
    <col min="15625" max="15625" width="12" style="53" bestFit="1" customWidth="1"/>
    <col min="15626" max="15626" width="10.28515625" style="53" bestFit="1" customWidth="1"/>
    <col min="15627" max="15627" width="12.28515625" style="53" bestFit="1" customWidth="1"/>
    <col min="15628" max="15878" width="9.140625" style="53"/>
    <col min="15879" max="15880" width="9.85546875" style="53" bestFit="1" customWidth="1"/>
    <col min="15881" max="15881" width="12" style="53" bestFit="1" customWidth="1"/>
    <col min="15882" max="15882" width="10.28515625" style="53" bestFit="1" customWidth="1"/>
    <col min="15883" max="15883" width="12.28515625" style="53" bestFit="1" customWidth="1"/>
    <col min="15884" max="16134" width="9.140625" style="53"/>
    <col min="16135" max="16136" width="9.85546875" style="53" bestFit="1" customWidth="1"/>
    <col min="16137" max="16137" width="12" style="53" bestFit="1" customWidth="1"/>
    <col min="16138" max="16138" width="10.28515625" style="53" bestFit="1" customWidth="1"/>
    <col min="16139" max="16139" width="12.28515625" style="53" bestFit="1" customWidth="1"/>
    <col min="16140" max="16384" width="9.140625" style="53"/>
  </cols>
  <sheetData>
    <row r="1" spans="1:9" ht="12.75" customHeight="1" x14ac:dyDescent="0.2">
      <c r="A1" s="239" t="s">
        <v>76</v>
      </c>
      <c r="B1" s="261"/>
      <c r="C1" s="261"/>
      <c r="D1" s="261"/>
      <c r="E1" s="261"/>
      <c r="F1" s="261"/>
      <c r="G1" s="261"/>
      <c r="H1" s="261"/>
    </row>
    <row r="2" spans="1:9" ht="12.75" customHeight="1" x14ac:dyDescent="0.2">
      <c r="A2" s="241" t="s">
        <v>342</v>
      </c>
      <c r="B2" s="242"/>
      <c r="C2" s="242"/>
      <c r="D2" s="242"/>
      <c r="E2" s="242"/>
      <c r="F2" s="242"/>
      <c r="G2" s="242"/>
      <c r="H2" s="242"/>
    </row>
    <row r="3" spans="1:9" x14ac:dyDescent="0.2">
      <c r="A3" s="247" t="s">
        <v>172</v>
      </c>
      <c r="B3" s="262"/>
      <c r="C3" s="262"/>
      <c r="D3" s="262"/>
      <c r="E3" s="262"/>
      <c r="F3" s="262"/>
      <c r="G3" s="262"/>
      <c r="H3" s="262"/>
      <c r="I3" s="248"/>
    </row>
    <row r="4" spans="1:9" x14ac:dyDescent="0.2">
      <c r="A4" s="263" t="s">
        <v>298</v>
      </c>
      <c r="B4" s="264"/>
      <c r="C4" s="264"/>
      <c r="D4" s="264"/>
      <c r="E4" s="264"/>
      <c r="F4" s="264"/>
      <c r="G4" s="264"/>
      <c r="H4" s="264"/>
      <c r="I4" s="251"/>
    </row>
    <row r="5" spans="1:9" ht="45" x14ac:dyDescent="0.2">
      <c r="A5" s="265" t="s">
        <v>2</v>
      </c>
      <c r="B5" s="260"/>
      <c r="C5" s="260"/>
      <c r="D5" s="260"/>
      <c r="E5" s="260"/>
      <c r="F5" s="260"/>
      <c r="G5" s="57" t="s">
        <v>5</v>
      </c>
      <c r="H5" s="55" t="s">
        <v>114</v>
      </c>
      <c r="I5" s="55" t="s">
        <v>159</v>
      </c>
    </row>
    <row r="6" spans="1:9" x14ac:dyDescent="0.2">
      <c r="A6" s="259">
        <v>1</v>
      </c>
      <c r="B6" s="260"/>
      <c r="C6" s="260"/>
      <c r="D6" s="260"/>
      <c r="E6" s="260"/>
      <c r="F6" s="260"/>
      <c r="G6" s="54">
        <v>2</v>
      </c>
      <c r="H6" s="55" t="s">
        <v>6</v>
      </c>
      <c r="I6" s="55" t="s">
        <v>7</v>
      </c>
    </row>
    <row r="7" spans="1:9" x14ac:dyDescent="0.2">
      <c r="A7" s="257" t="s">
        <v>34</v>
      </c>
      <c r="B7" s="258"/>
      <c r="C7" s="258"/>
      <c r="D7" s="258"/>
      <c r="E7" s="258"/>
      <c r="F7" s="258"/>
      <c r="G7" s="258"/>
      <c r="H7" s="258"/>
      <c r="I7" s="258"/>
    </row>
    <row r="8" spans="1:9" x14ac:dyDescent="0.2">
      <c r="A8" s="256" t="s">
        <v>27</v>
      </c>
      <c r="B8" s="256"/>
      <c r="C8" s="256"/>
      <c r="D8" s="256"/>
      <c r="E8" s="256"/>
      <c r="F8" s="256"/>
      <c r="G8" s="56">
        <v>1</v>
      </c>
      <c r="H8" s="58">
        <v>0</v>
      </c>
      <c r="I8" s="58">
        <v>0</v>
      </c>
    </row>
    <row r="9" spans="1:9" x14ac:dyDescent="0.2">
      <c r="A9" s="256" t="s">
        <v>28</v>
      </c>
      <c r="B9" s="256"/>
      <c r="C9" s="256"/>
      <c r="D9" s="256"/>
      <c r="E9" s="256"/>
      <c r="F9" s="256"/>
      <c r="G9" s="56">
        <v>2</v>
      </c>
      <c r="H9" s="58">
        <v>0</v>
      </c>
      <c r="I9" s="58">
        <v>0</v>
      </c>
    </row>
    <row r="10" spans="1:9" x14ac:dyDescent="0.2">
      <c r="A10" s="256" t="s">
        <v>29</v>
      </c>
      <c r="B10" s="256"/>
      <c r="C10" s="256"/>
      <c r="D10" s="256"/>
      <c r="E10" s="256"/>
      <c r="F10" s="256"/>
      <c r="G10" s="56">
        <v>3</v>
      </c>
      <c r="H10" s="58">
        <v>0</v>
      </c>
      <c r="I10" s="58">
        <v>0</v>
      </c>
    </row>
    <row r="11" spans="1:9" x14ac:dyDescent="0.2">
      <c r="A11" s="256" t="s">
        <v>30</v>
      </c>
      <c r="B11" s="256"/>
      <c r="C11" s="256"/>
      <c r="D11" s="256"/>
      <c r="E11" s="256"/>
      <c r="F11" s="256"/>
      <c r="G11" s="56">
        <v>4</v>
      </c>
      <c r="H11" s="58">
        <v>0</v>
      </c>
      <c r="I11" s="58">
        <v>0</v>
      </c>
    </row>
    <row r="12" spans="1:9" x14ac:dyDescent="0.2">
      <c r="A12" s="256" t="s">
        <v>31</v>
      </c>
      <c r="B12" s="256"/>
      <c r="C12" s="256"/>
      <c r="D12" s="256"/>
      <c r="E12" s="256"/>
      <c r="F12" s="256"/>
      <c r="G12" s="56">
        <v>5</v>
      </c>
      <c r="H12" s="58">
        <v>0</v>
      </c>
      <c r="I12" s="58">
        <v>0</v>
      </c>
    </row>
    <row r="13" spans="1:9" ht="22.5" customHeight="1" x14ac:dyDescent="0.2">
      <c r="A13" s="256" t="s">
        <v>51</v>
      </c>
      <c r="B13" s="256"/>
      <c r="C13" s="256"/>
      <c r="D13" s="256"/>
      <c r="E13" s="256"/>
      <c r="F13" s="256"/>
      <c r="G13" s="56">
        <v>6</v>
      </c>
      <c r="H13" s="58">
        <v>0</v>
      </c>
      <c r="I13" s="58">
        <v>0</v>
      </c>
    </row>
    <row r="14" spans="1:9" x14ac:dyDescent="0.2">
      <c r="A14" s="256" t="s">
        <v>32</v>
      </c>
      <c r="B14" s="256"/>
      <c r="C14" s="256"/>
      <c r="D14" s="256"/>
      <c r="E14" s="256"/>
      <c r="F14" s="256"/>
      <c r="G14" s="56">
        <v>7</v>
      </c>
      <c r="H14" s="58">
        <v>0</v>
      </c>
      <c r="I14" s="58">
        <v>0</v>
      </c>
    </row>
    <row r="15" spans="1:9" x14ac:dyDescent="0.2">
      <c r="A15" s="256" t="s">
        <v>33</v>
      </c>
      <c r="B15" s="256"/>
      <c r="C15" s="256"/>
      <c r="D15" s="256"/>
      <c r="E15" s="256"/>
      <c r="F15" s="256"/>
      <c r="G15" s="56">
        <v>8</v>
      </c>
      <c r="H15" s="58">
        <v>0</v>
      </c>
      <c r="I15" s="58">
        <v>0</v>
      </c>
    </row>
    <row r="16" spans="1:9" x14ac:dyDescent="0.2">
      <c r="A16" s="257" t="s">
        <v>35</v>
      </c>
      <c r="B16" s="258"/>
      <c r="C16" s="258"/>
      <c r="D16" s="258"/>
      <c r="E16" s="258"/>
      <c r="F16" s="258"/>
      <c r="G16" s="258"/>
      <c r="H16" s="258"/>
      <c r="I16" s="258"/>
    </row>
    <row r="17" spans="1:9" x14ac:dyDescent="0.2">
      <c r="A17" s="256" t="s">
        <v>36</v>
      </c>
      <c r="B17" s="256"/>
      <c r="C17" s="256"/>
      <c r="D17" s="256"/>
      <c r="E17" s="256"/>
      <c r="F17" s="256"/>
      <c r="G17" s="92">
        <v>9</v>
      </c>
      <c r="H17" s="58">
        <v>3729043</v>
      </c>
      <c r="I17" s="58">
        <v>3134102</v>
      </c>
    </row>
    <row r="18" spans="1:9" x14ac:dyDescent="0.2">
      <c r="A18" s="256" t="s">
        <v>37</v>
      </c>
      <c r="B18" s="256"/>
      <c r="C18" s="256"/>
      <c r="D18" s="256"/>
      <c r="E18" s="256"/>
      <c r="F18" s="256"/>
      <c r="G18" s="92"/>
      <c r="H18" s="58"/>
      <c r="I18" s="58"/>
    </row>
    <row r="19" spans="1:9" x14ac:dyDescent="0.2">
      <c r="A19" s="256" t="s">
        <v>38</v>
      </c>
      <c r="B19" s="256"/>
      <c r="C19" s="256"/>
      <c r="D19" s="256"/>
      <c r="E19" s="256"/>
      <c r="F19" s="256"/>
      <c r="G19" s="92">
        <v>10</v>
      </c>
      <c r="H19" s="58">
        <v>773405</v>
      </c>
      <c r="I19" s="58">
        <v>1184393</v>
      </c>
    </row>
    <row r="20" spans="1:9" x14ac:dyDescent="0.2">
      <c r="A20" s="256" t="s">
        <v>39</v>
      </c>
      <c r="B20" s="256"/>
      <c r="C20" s="256"/>
      <c r="D20" s="256"/>
      <c r="E20" s="256"/>
      <c r="F20" s="256"/>
      <c r="G20" s="92">
        <v>11</v>
      </c>
      <c r="H20" s="58">
        <v>956446</v>
      </c>
      <c r="I20" s="58">
        <v>1064869</v>
      </c>
    </row>
    <row r="21" spans="1:9" ht="23.25" customHeight="1" x14ac:dyDescent="0.2">
      <c r="A21" s="256" t="s">
        <v>40</v>
      </c>
      <c r="B21" s="256"/>
      <c r="C21" s="256"/>
      <c r="D21" s="256"/>
      <c r="E21" s="256"/>
      <c r="F21" s="256"/>
      <c r="G21" s="92">
        <v>12</v>
      </c>
      <c r="H21" s="58">
        <v>86919</v>
      </c>
      <c r="I21" s="58">
        <v>0</v>
      </c>
    </row>
    <row r="22" spans="1:9" x14ac:dyDescent="0.2">
      <c r="A22" s="256" t="s">
        <v>41</v>
      </c>
      <c r="B22" s="256"/>
      <c r="C22" s="256"/>
      <c r="D22" s="256"/>
      <c r="E22" s="256"/>
      <c r="F22" s="256"/>
      <c r="G22" s="92">
        <v>13</v>
      </c>
      <c r="H22" s="58">
        <v>-311</v>
      </c>
      <c r="I22" s="58">
        <v>-4246</v>
      </c>
    </row>
    <row r="23" spans="1:9" x14ac:dyDescent="0.2">
      <c r="A23" s="256" t="s">
        <v>42</v>
      </c>
      <c r="B23" s="256"/>
      <c r="C23" s="256"/>
      <c r="D23" s="256"/>
      <c r="E23" s="256"/>
      <c r="F23" s="256"/>
      <c r="G23" s="92">
        <v>14</v>
      </c>
      <c r="H23" s="58">
        <v>0</v>
      </c>
      <c r="I23" s="58">
        <v>0</v>
      </c>
    </row>
    <row r="24" spans="1:9" x14ac:dyDescent="0.2">
      <c r="A24" s="257" t="s">
        <v>43</v>
      </c>
      <c r="B24" s="258"/>
      <c r="C24" s="258"/>
      <c r="D24" s="258"/>
      <c r="E24" s="258"/>
      <c r="F24" s="258"/>
      <c r="G24" s="258"/>
      <c r="H24" s="258"/>
      <c r="I24" s="258"/>
    </row>
    <row r="25" spans="1:9" x14ac:dyDescent="0.2">
      <c r="A25" s="256" t="s">
        <v>44</v>
      </c>
      <c r="B25" s="256"/>
      <c r="C25" s="256"/>
      <c r="D25" s="256"/>
      <c r="E25" s="256"/>
      <c r="F25" s="256"/>
      <c r="G25" s="92">
        <v>15</v>
      </c>
      <c r="H25" s="58">
        <v>0</v>
      </c>
      <c r="I25" s="58">
        <v>0</v>
      </c>
    </row>
    <row r="26" spans="1:9" x14ac:dyDescent="0.2">
      <c r="A26" s="256" t="s">
        <v>45</v>
      </c>
      <c r="B26" s="256"/>
      <c r="C26" s="256"/>
      <c r="D26" s="256"/>
      <c r="E26" s="256"/>
      <c r="F26" s="256"/>
      <c r="G26" s="92">
        <v>16</v>
      </c>
      <c r="H26" s="58">
        <v>-354073</v>
      </c>
      <c r="I26" s="58">
        <v>-909843</v>
      </c>
    </row>
    <row r="27" spans="1:9" x14ac:dyDescent="0.2">
      <c r="A27" s="256" t="s">
        <v>46</v>
      </c>
      <c r="B27" s="256"/>
      <c r="C27" s="256"/>
      <c r="D27" s="256"/>
      <c r="E27" s="256"/>
      <c r="F27" s="256"/>
      <c r="G27" s="92">
        <v>17</v>
      </c>
      <c r="H27" s="58">
        <v>10768209</v>
      </c>
      <c r="I27" s="58">
        <v>-41970815</v>
      </c>
    </row>
    <row r="28" spans="1:9" ht="25.5" customHeight="1" x14ac:dyDescent="0.2">
      <c r="A28" s="256" t="s">
        <v>47</v>
      </c>
      <c r="B28" s="256"/>
      <c r="C28" s="256"/>
      <c r="D28" s="256"/>
      <c r="E28" s="256"/>
      <c r="F28" s="256"/>
      <c r="G28" s="92">
        <v>18</v>
      </c>
      <c r="H28" s="58">
        <v>410363</v>
      </c>
      <c r="I28" s="58">
        <v>-10540649</v>
      </c>
    </row>
    <row r="29" spans="1:9" ht="23.25" customHeight="1" x14ac:dyDescent="0.2">
      <c r="A29" s="256" t="s">
        <v>48</v>
      </c>
      <c r="B29" s="256"/>
      <c r="C29" s="256"/>
      <c r="D29" s="256"/>
      <c r="E29" s="256"/>
      <c r="F29" s="256"/>
      <c r="G29" s="92">
        <v>19</v>
      </c>
      <c r="H29" s="58">
        <v>0</v>
      </c>
      <c r="I29" s="58">
        <v>0</v>
      </c>
    </row>
    <row r="30" spans="1:9" ht="27.75" customHeight="1" x14ac:dyDescent="0.2">
      <c r="A30" s="256" t="s">
        <v>49</v>
      </c>
      <c r="B30" s="256"/>
      <c r="C30" s="256"/>
      <c r="D30" s="256"/>
      <c r="E30" s="256"/>
      <c r="F30" s="256"/>
      <c r="G30" s="92">
        <v>20</v>
      </c>
      <c r="H30" s="58">
        <v>0</v>
      </c>
      <c r="I30" s="58">
        <v>0</v>
      </c>
    </row>
    <row r="31" spans="1:9" ht="27.75" customHeight="1" x14ac:dyDescent="0.2">
      <c r="A31" s="256" t="s">
        <v>50</v>
      </c>
      <c r="B31" s="256"/>
      <c r="C31" s="256"/>
      <c r="D31" s="256"/>
      <c r="E31" s="256"/>
      <c r="F31" s="256"/>
      <c r="G31" s="92">
        <v>21</v>
      </c>
      <c r="H31" s="58">
        <v>25962</v>
      </c>
      <c r="I31" s="58">
        <v>0</v>
      </c>
    </row>
    <row r="32" spans="1:9" ht="29.25" customHeight="1" x14ac:dyDescent="0.2">
      <c r="A32" s="256" t="s">
        <v>52</v>
      </c>
      <c r="B32" s="256"/>
      <c r="C32" s="256"/>
      <c r="D32" s="256"/>
      <c r="E32" s="256"/>
      <c r="F32" s="256"/>
      <c r="G32" s="92">
        <v>22</v>
      </c>
      <c r="H32" s="58">
        <v>-3604745</v>
      </c>
      <c r="I32" s="58">
        <v>11577904</v>
      </c>
    </row>
    <row r="33" spans="1:9" x14ac:dyDescent="0.2">
      <c r="A33" s="256" t="s">
        <v>53</v>
      </c>
      <c r="B33" s="256"/>
      <c r="C33" s="256"/>
      <c r="D33" s="256"/>
      <c r="E33" s="256"/>
      <c r="F33" s="256"/>
      <c r="G33" s="92">
        <v>23</v>
      </c>
      <c r="H33" s="58">
        <v>-312825</v>
      </c>
      <c r="I33" s="58">
        <v>-291122</v>
      </c>
    </row>
    <row r="34" spans="1:9" x14ac:dyDescent="0.2">
      <c r="A34" s="256" t="s">
        <v>54</v>
      </c>
      <c r="B34" s="256"/>
      <c r="C34" s="256"/>
      <c r="D34" s="256"/>
      <c r="E34" s="256"/>
      <c r="F34" s="256"/>
      <c r="G34" s="92">
        <v>24</v>
      </c>
      <c r="H34" s="58">
        <v>4284537</v>
      </c>
      <c r="I34" s="58">
        <v>-5084412</v>
      </c>
    </row>
    <row r="35" spans="1:9" x14ac:dyDescent="0.2">
      <c r="A35" s="256" t="s">
        <v>55</v>
      </c>
      <c r="B35" s="256"/>
      <c r="C35" s="256"/>
      <c r="D35" s="256"/>
      <c r="E35" s="256"/>
      <c r="F35" s="256"/>
      <c r="G35" s="92">
        <v>25</v>
      </c>
      <c r="H35" s="58">
        <v>-19920380</v>
      </c>
      <c r="I35" s="58">
        <v>-37003397</v>
      </c>
    </row>
    <row r="36" spans="1:9" x14ac:dyDescent="0.2">
      <c r="A36" s="256" t="s">
        <v>56</v>
      </c>
      <c r="B36" s="256"/>
      <c r="C36" s="256"/>
      <c r="D36" s="256"/>
      <c r="E36" s="256"/>
      <c r="F36" s="256"/>
      <c r="G36" s="92">
        <v>26</v>
      </c>
      <c r="H36" s="58">
        <v>19272977</v>
      </c>
      <c r="I36" s="58">
        <v>10829260</v>
      </c>
    </row>
    <row r="37" spans="1:9" x14ac:dyDescent="0.2">
      <c r="A37" s="256" t="s">
        <v>57</v>
      </c>
      <c r="B37" s="256"/>
      <c r="C37" s="256"/>
      <c r="D37" s="256"/>
      <c r="E37" s="256"/>
      <c r="F37" s="256"/>
      <c r="G37" s="92">
        <v>27</v>
      </c>
      <c r="H37" s="58">
        <v>9057679</v>
      </c>
      <c r="I37" s="58">
        <v>-6791034</v>
      </c>
    </row>
    <row r="38" spans="1:9" x14ac:dyDescent="0.2">
      <c r="A38" s="256" t="s">
        <v>58</v>
      </c>
      <c r="B38" s="256"/>
      <c r="C38" s="256"/>
      <c r="D38" s="256"/>
      <c r="E38" s="256"/>
      <c r="F38" s="256"/>
      <c r="G38" s="92">
        <v>28</v>
      </c>
      <c r="H38" s="58">
        <v>0</v>
      </c>
      <c r="I38" s="58">
        <v>0</v>
      </c>
    </row>
    <row r="39" spans="1:9" x14ac:dyDescent="0.2">
      <c r="A39" s="256" t="s">
        <v>59</v>
      </c>
      <c r="B39" s="256"/>
      <c r="C39" s="256"/>
      <c r="D39" s="256"/>
      <c r="E39" s="256"/>
      <c r="F39" s="256"/>
      <c r="G39" s="92">
        <v>29</v>
      </c>
      <c r="H39" s="58">
        <v>-2058303</v>
      </c>
      <c r="I39" s="58">
        <v>1090490</v>
      </c>
    </row>
    <row r="40" spans="1:9" x14ac:dyDescent="0.2">
      <c r="A40" s="256" t="s">
        <v>60</v>
      </c>
      <c r="B40" s="256"/>
      <c r="C40" s="256"/>
      <c r="D40" s="256"/>
      <c r="E40" s="256"/>
      <c r="F40" s="256"/>
      <c r="G40" s="92">
        <v>30</v>
      </c>
      <c r="H40" s="58">
        <v>10433788</v>
      </c>
      <c r="I40" s="58">
        <v>11579445</v>
      </c>
    </row>
    <row r="41" spans="1:9" x14ac:dyDescent="0.2">
      <c r="A41" s="256" t="s">
        <v>61</v>
      </c>
      <c r="B41" s="256"/>
      <c r="C41" s="256"/>
      <c r="D41" s="256"/>
      <c r="E41" s="256"/>
      <c r="F41" s="256"/>
      <c r="G41" s="92">
        <v>31</v>
      </c>
      <c r="H41" s="58">
        <v>133953</v>
      </c>
      <c r="I41" s="58">
        <v>97053</v>
      </c>
    </row>
    <row r="42" spans="1:9" x14ac:dyDescent="0.2">
      <c r="A42" s="256" t="s">
        <v>62</v>
      </c>
      <c r="B42" s="256"/>
      <c r="C42" s="256"/>
      <c r="D42" s="256"/>
      <c r="E42" s="256"/>
      <c r="F42" s="256"/>
      <c r="G42" s="92">
        <v>32</v>
      </c>
      <c r="H42" s="58">
        <v>-2258196</v>
      </c>
      <c r="I42" s="58">
        <v>-2216594</v>
      </c>
    </row>
    <row r="43" spans="1:9" x14ac:dyDescent="0.2">
      <c r="A43" s="256" t="s">
        <v>63</v>
      </c>
      <c r="B43" s="256"/>
      <c r="C43" s="256"/>
      <c r="D43" s="256"/>
      <c r="E43" s="256"/>
      <c r="F43" s="256"/>
      <c r="G43" s="92">
        <v>33</v>
      </c>
      <c r="H43" s="58">
        <v>-1492784</v>
      </c>
      <c r="I43" s="58">
        <v>-627310</v>
      </c>
    </row>
    <row r="44" spans="1:9" ht="13.5" customHeight="1" x14ac:dyDescent="0.2">
      <c r="A44" s="255" t="s">
        <v>277</v>
      </c>
      <c r="B44" s="255"/>
      <c r="C44" s="255"/>
      <c r="D44" s="255"/>
      <c r="E44" s="255"/>
      <c r="F44" s="255"/>
      <c r="G44" s="92">
        <v>34</v>
      </c>
      <c r="H44" s="59">
        <f>SUM(H25:H43)+SUM(H17:H23)+SUM(H8:H15)</f>
        <v>29931664</v>
      </c>
      <c r="I44" s="59">
        <f>SUM(I25:I43)+SUM(I17:I23)+SUM(I8:I15)</f>
        <v>-64881906</v>
      </c>
    </row>
    <row r="45" spans="1:9" x14ac:dyDescent="0.2">
      <c r="A45" s="257" t="s">
        <v>13</v>
      </c>
      <c r="B45" s="258"/>
      <c r="C45" s="258"/>
      <c r="D45" s="258"/>
      <c r="E45" s="258"/>
      <c r="F45" s="258"/>
      <c r="G45" s="258"/>
      <c r="H45" s="258"/>
      <c r="I45" s="258"/>
    </row>
    <row r="46" spans="1:9" ht="24.75" customHeight="1" x14ac:dyDescent="0.2">
      <c r="A46" s="256" t="s">
        <v>64</v>
      </c>
      <c r="B46" s="256"/>
      <c r="C46" s="256"/>
      <c r="D46" s="256"/>
      <c r="E46" s="256"/>
      <c r="F46" s="256"/>
      <c r="G46" s="92">
        <v>35</v>
      </c>
      <c r="H46" s="58">
        <v>-608895</v>
      </c>
      <c r="I46" s="58">
        <v>-1204094</v>
      </c>
    </row>
    <row r="47" spans="1:9" ht="26.25" customHeight="1" x14ac:dyDescent="0.2">
      <c r="A47" s="256" t="s">
        <v>65</v>
      </c>
      <c r="B47" s="256"/>
      <c r="C47" s="256"/>
      <c r="D47" s="256"/>
      <c r="E47" s="256"/>
      <c r="F47" s="256"/>
      <c r="G47" s="92">
        <v>36</v>
      </c>
      <c r="H47" s="58">
        <v>0</v>
      </c>
      <c r="I47" s="58">
        <v>0</v>
      </c>
    </row>
    <row r="48" spans="1:9" ht="24" customHeight="1" x14ac:dyDescent="0.2">
      <c r="A48" s="256" t="s">
        <v>66</v>
      </c>
      <c r="B48" s="256"/>
      <c r="C48" s="256"/>
      <c r="D48" s="256"/>
      <c r="E48" s="256"/>
      <c r="F48" s="256"/>
      <c r="G48" s="92">
        <v>37</v>
      </c>
      <c r="H48" s="58">
        <v>0</v>
      </c>
      <c r="I48" s="58">
        <v>0</v>
      </c>
    </row>
    <row r="49" spans="1:9" x14ac:dyDescent="0.2">
      <c r="A49" s="256" t="s">
        <v>67</v>
      </c>
      <c r="B49" s="256"/>
      <c r="C49" s="256"/>
      <c r="D49" s="256"/>
      <c r="E49" s="256"/>
      <c r="F49" s="256"/>
      <c r="G49" s="92">
        <v>38</v>
      </c>
      <c r="H49" s="58">
        <v>0</v>
      </c>
      <c r="I49" s="58">
        <v>0</v>
      </c>
    </row>
    <row r="50" spans="1:9" x14ac:dyDescent="0.2">
      <c r="A50" s="256" t="s">
        <v>68</v>
      </c>
      <c r="B50" s="256"/>
      <c r="C50" s="256"/>
      <c r="D50" s="256"/>
      <c r="E50" s="256"/>
      <c r="F50" s="256"/>
      <c r="G50" s="92">
        <v>39</v>
      </c>
      <c r="H50" s="58">
        <v>0</v>
      </c>
      <c r="I50" s="58">
        <v>0</v>
      </c>
    </row>
    <row r="51" spans="1:9" x14ac:dyDescent="0.2">
      <c r="A51" s="255" t="s">
        <v>278</v>
      </c>
      <c r="B51" s="255"/>
      <c r="C51" s="255"/>
      <c r="D51" s="255"/>
      <c r="E51" s="255"/>
      <c r="F51" s="255"/>
      <c r="G51" s="92">
        <v>40</v>
      </c>
      <c r="H51" s="59">
        <f>SUM(H46:H50)</f>
        <v>-608895</v>
      </c>
      <c r="I51" s="59">
        <f>SUM(I46:I50)</f>
        <v>-1204094</v>
      </c>
    </row>
    <row r="52" spans="1:9" x14ac:dyDescent="0.2">
      <c r="A52" s="257" t="s">
        <v>14</v>
      </c>
      <c r="B52" s="258"/>
      <c r="C52" s="258"/>
      <c r="D52" s="258"/>
      <c r="E52" s="258"/>
      <c r="F52" s="258"/>
      <c r="G52" s="258"/>
      <c r="H52" s="258"/>
      <c r="I52" s="258"/>
    </row>
    <row r="53" spans="1:9" ht="23.25" customHeight="1" x14ac:dyDescent="0.2">
      <c r="A53" s="256" t="s">
        <v>69</v>
      </c>
      <c r="B53" s="256"/>
      <c r="C53" s="256"/>
      <c r="D53" s="256"/>
      <c r="E53" s="256"/>
      <c r="F53" s="256"/>
      <c r="G53" s="92">
        <v>41</v>
      </c>
      <c r="H53" s="58">
        <v>-31431442</v>
      </c>
      <c r="I53" s="58">
        <v>15906103</v>
      </c>
    </row>
    <row r="54" spans="1:9" x14ac:dyDescent="0.2">
      <c r="A54" s="256" t="s">
        <v>70</v>
      </c>
      <c r="B54" s="256"/>
      <c r="C54" s="256"/>
      <c r="D54" s="256"/>
      <c r="E54" s="256"/>
      <c r="F54" s="256"/>
      <c r="G54" s="92">
        <v>42</v>
      </c>
      <c r="H54" s="58">
        <v>-910865</v>
      </c>
      <c r="I54" s="58">
        <v>-1820</v>
      </c>
    </row>
    <row r="55" spans="1:9" x14ac:dyDescent="0.2">
      <c r="A55" s="256" t="s">
        <v>71</v>
      </c>
      <c r="B55" s="256"/>
      <c r="C55" s="256"/>
      <c r="D55" s="256"/>
      <c r="E55" s="256"/>
      <c r="F55" s="256"/>
      <c r="G55" s="92">
        <v>43</v>
      </c>
      <c r="H55" s="58">
        <v>0</v>
      </c>
      <c r="I55" s="58">
        <v>0</v>
      </c>
    </row>
    <row r="56" spans="1:9" x14ac:dyDescent="0.2">
      <c r="A56" s="256" t="s">
        <v>72</v>
      </c>
      <c r="B56" s="256"/>
      <c r="C56" s="256"/>
      <c r="D56" s="256"/>
      <c r="E56" s="256"/>
      <c r="F56" s="256"/>
      <c r="G56" s="92">
        <v>44</v>
      </c>
      <c r="H56" s="58">
        <v>0</v>
      </c>
      <c r="I56" s="58">
        <v>0</v>
      </c>
    </row>
    <row r="57" spans="1:9" x14ac:dyDescent="0.2">
      <c r="A57" s="256" t="s">
        <v>73</v>
      </c>
      <c r="B57" s="256"/>
      <c r="C57" s="256"/>
      <c r="D57" s="256"/>
      <c r="E57" s="256"/>
      <c r="F57" s="256"/>
      <c r="G57" s="92">
        <v>45</v>
      </c>
      <c r="H57" s="58">
        <v>0</v>
      </c>
      <c r="I57" s="58">
        <v>0</v>
      </c>
    </row>
    <row r="58" spans="1:9" x14ac:dyDescent="0.2">
      <c r="A58" s="256" t="s">
        <v>74</v>
      </c>
      <c r="B58" s="256"/>
      <c r="C58" s="256"/>
      <c r="D58" s="256"/>
      <c r="E58" s="256"/>
      <c r="F58" s="256"/>
      <c r="G58" s="92">
        <v>46</v>
      </c>
      <c r="H58" s="58">
        <v>0</v>
      </c>
      <c r="I58" s="58">
        <v>0</v>
      </c>
    </row>
    <row r="59" spans="1:9" x14ac:dyDescent="0.2">
      <c r="A59" s="255" t="s">
        <v>279</v>
      </c>
      <c r="B59" s="256"/>
      <c r="C59" s="256"/>
      <c r="D59" s="256"/>
      <c r="E59" s="256"/>
      <c r="F59" s="256"/>
      <c r="G59" s="92">
        <v>47</v>
      </c>
      <c r="H59" s="59">
        <f>H53+H54+H55+H56+H57+H58</f>
        <v>-32342307</v>
      </c>
      <c r="I59" s="59">
        <f>I53+I54+I55+I56+I57+I58</f>
        <v>15904283</v>
      </c>
    </row>
    <row r="60" spans="1:9" ht="25.5" customHeight="1" x14ac:dyDescent="0.2">
      <c r="A60" s="255" t="s">
        <v>280</v>
      </c>
      <c r="B60" s="255"/>
      <c r="C60" s="255"/>
      <c r="D60" s="255"/>
      <c r="E60" s="255"/>
      <c r="F60" s="255"/>
      <c r="G60" s="92">
        <v>48</v>
      </c>
      <c r="H60" s="59">
        <f>H44+H51+H59</f>
        <v>-3019538</v>
      </c>
      <c r="I60" s="59">
        <f>I44+I51+I59</f>
        <v>-50181717</v>
      </c>
    </row>
    <row r="61" spans="1:9" x14ac:dyDescent="0.2">
      <c r="A61" s="255" t="s">
        <v>115</v>
      </c>
      <c r="B61" s="256"/>
      <c r="C61" s="256"/>
      <c r="D61" s="256"/>
      <c r="E61" s="256"/>
      <c r="F61" s="256"/>
      <c r="G61" s="92">
        <v>49</v>
      </c>
      <c r="H61" s="60">
        <v>235182689</v>
      </c>
      <c r="I61" s="60">
        <v>265240451</v>
      </c>
    </row>
    <row r="62" spans="1:9" x14ac:dyDescent="0.2">
      <c r="A62" s="256" t="s">
        <v>75</v>
      </c>
      <c r="B62" s="256"/>
      <c r="C62" s="256"/>
      <c r="D62" s="256"/>
      <c r="E62" s="256"/>
      <c r="F62" s="256"/>
      <c r="G62" s="92">
        <v>50</v>
      </c>
      <c r="H62" s="60">
        <v>0</v>
      </c>
      <c r="I62" s="60">
        <v>0</v>
      </c>
    </row>
    <row r="63" spans="1:9" x14ac:dyDescent="0.2">
      <c r="A63" s="255" t="s">
        <v>281</v>
      </c>
      <c r="B63" s="256"/>
      <c r="C63" s="256"/>
      <c r="D63" s="256"/>
      <c r="E63" s="256"/>
      <c r="F63" s="256"/>
      <c r="G63" s="92">
        <v>51</v>
      </c>
      <c r="H63" s="59">
        <f>H60+H61+H62</f>
        <v>232163151</v>
      </c>
      <c r="I63" s="59">
        <f>I60+I61+I62</f>
        <v>215058734</v>
      </c>
    </row>
  </sheetData>
  <sheetProtection algorithmName="SHA-512" hashValue="ohCHb89KhT4xuxvQbLtH6WvgxoMdWc5oHddilFdgZv6OphhAzdSVmV/Im3+/BXFQramWpYW2wfykcSGQJn1c+Q==" saltValue="uM0K5ro5vYJBfT8Xzhhnsg=="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1.1417322834645669" right="0.23622047244094491" top="0.59055118110236227" bottom="0.55118110236220474" header="0.51181102362204722" footer="0.51181102362204722"/>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zoomScale="110" zoomScaleNormal="100" workbookViewId="0">
      <selection activeCell="T13" sqref="T13"/>
    </sheetView>
  </sheetViews>
  <sheetFormatPr defaultRowHeight="12.75" x14ac:dyDescent="0.2"/>
  <cols>
    <col min="1" max="2" width="9.140625" style="53"/>
    <col min="3" max="3" width="20.85546875" style="53" customWidth="1"/>
    <col min="4" max="4" width="9.140625" style="53"/>
    <col min="5" max="5" width="9.140625" style="52" customWidth="1"/>
    <col min="6" max="6" width="10.140625" style="52" customWidth="1"/>
    <col min="7" max="7" width="9.140625" style="52" customWidth="1"/>
    <col min="8" max="9" width="9.85546875" style="52" customWidth="1"/>
    <col min="10" max="15" width="9.140625" style="52" customWidth="1"/>
    <col min="16" max="16" width="10" style="52" customWidth="1"/>
    <col min="17" max="18" width="9.140625" style="52" customWidth="1"/>
    <col min="19" max="264" width="9.140625" style="53"/>
    <col min="265" max="265" width="10.140625" style="53" bestFit="1" customWidth="1"/>
    <col min="266" max="269" width="9.140625" style="53"/>
    <col min="270" max="271" width="9.85546875" style="53" bestFit="1" customWidth="1"/>
    <col min="272" max="520" width="9.140625" style="53"/>
    <col min="521" max="521" width="10.140625" style="53" bestFit="1" customWidth="1"/>
    <col min="522" max="525" width="9.140625" style="53"/>
    <col min="526" max="527" width="9.85546875" style="53" bestFit="1" customWidth="1"/>
    <col min="528" max="776" width="9.140625" style="53"/>
    <col min="777" max="777" width="10.140625" style="53" bestFit="1" customWidth="1"/>
    <col min="778" max="781" width="9.140625" style="53"/>
    <col min="782" max="783" width="9.85546875" style="53" bestFit="1" customWidth="1"/>
    <col min="784" max="1032" width="9.140625" style="53"/>
    <col min="1033" max="1033" width="10.140625" style="53" bestFit="1" customWidth="1"/>
    <col min="1034" max="1037" width="9.140625" style="53"/>
    <col min="1038" max="1039" width="9.85546875" style="53" bestFit="1" customWidth="1"/>
    <col min="1040" max="1288" width="9.140625" style="53"/>
    <col min="1289" max="1289" width="10.140625" style="53" bestFit="1" customWidth="1"/>
    <col min="1290" max="1293" width="9.140625" style="53"/>
    <col min="1294" max="1295" width="9.85546875" style="53" bestFit="1" customWidth="1"/>
    <col min="1296" max="1544" width="9.140625" style="53"/>
    <col min="1545" max="1545" width="10.140625" style="53" bestFit="1" customWidth="1"/>
    <col min="1546" max="1549" width="9.140625" style="53"/>
    <col min="1550" max="1551" width="9.85546875" style="53" bestFit="1" customWidth="1"/>
    <col min="1552" max="1800" width="9.140625" style="53"/>
    <col min="1801" max="1801" width="10.140625" style="53" bestFit="1" customWidth="1"/>
    <col min="1802" max="1805" width="9.140625" style="53"/>
    <col min="1806" max="1807" width="9.85546875" style="53" bestFit="1" customWidth="1"/>
    <col min="1808" max="2056" width="9.140625" style="53"/>
    <col min="2057" max="2057" width="10.140625" style="53" bestFit="1" customWidth="1"/>
    <col min="2058" max="2061" width="9.140625" style="53"/>
    <col min="2062" max="2063" width="9.85546875" style="53" bestFit="1" customWidth="1"/>
    <col min="2064" max="2312" width="9.140625" style="53"/>
    <col min="2313" max="2313" width="10.140625" style="53" bestFit="1" customWidth="1"/>
    <col min="2314" max="2317" width="9.140625" style="53"/>
    <col min="2318" max="2319" width="9.85546875" style="53" bestFit="1" customWidth="1"/>
    <col min="2320" max="2568" width="9.140625" style="53"/>
    <col min="2569" max="2569" width="10.140625" style="53" bestFit="1" customWidth="1"/>
    <col min="2570" max="2573" width="9.140625" style="53"/>
    <col min="2574" max="2575" width="9.85546875" style="53" bestFit="1" customWidth="1"/>
    <col min="2576" max="2824" width="9.140625" style="53"/>
    <col min="2825" max="2825" width="10.140625" style="53" bestFit="1" customWidth="1"/>
    <col min="2826" max="2829" width="9.140625" style="53"/>
    <col min="2830" max="2831" width="9.85546875" style="53" bestFit="1" customWidth="1"/>
    <col min="2832" max="3080" width="9.140625" style="53"/>
    <col min="3081" max="3081" width="10.140625" style="53" bestFit="1" customWidth="1"/>
    <col min="3082" max="3085" width="9.140625" style="53"/>
    <col min="3086" max="3087" width="9.85546875" style="53" bestFit="1" customWidth="1"/>
    <col min="3088" max="3336" width="9.140625" style="53"/>
    <col min="3337" max="3337" width="10.140625" style="53" bestFit="1" customWidth="1"/>
    <col min="3338" max="3341" width="9.140625" style="53"/>
    <col min="3342" max="3343" width="9.85546875" style="53" bestFit="1" customWidth="1"/>
    <col min="3344" max="3592" width="9.140625" style="53"/>
    <col min="3593" max="3593" width="10.140625" style="53" bestFit="1" customWidth="1"/>
    <col min="3594" max="3597" width="9.140625" style="53"/>
    <col min="3598" max="3599" width="9.85546875" style="53" bestFit="1" customWidth="1"/>
    <col min="3600" max="3848" width="9.140625" style="53"/>
    <col min="3849" max="3849" width="10.140625" style="53" bestFit="1" customWidth="1"/>
    <col min="3850" max="3853" width="9.140625" style="53"/>
    <col min="3854" max="3855" width="9.85546875" style="53" bestFit="1" customWidth="1"/>
    <col min="3856" max="4104" width="9.140625" style="53"/>
    <col min="4105" max="4105" width="10.140625" style="53" bestFit="1" customWidth="1"/>
    <col min="4106" max="4109" width="9.140625" style="53"/>
    <col min="4110" max="4111" width="9.85546875" style="53" bestFit="1" customWidth="1"/>
    <col min="4112" max="4360" width="9.140625" style="53"/>
    <col min="4361" max="4361" width="10.140625" style="53" bestFit="1" customWidth="1"/>
    <col min="4362" max="4365" width="9.140625" style="53"/>
    <col min="4366" max="4367" width="9.85546875" style="53" bestFit="1" customWidth="1"/>
    <col min="4368" max="4616" width="9.140625" style="53"/>
    <col min="4617" max="4617" width="10.140625" style="53" bestFit="1" customWidth="1"/>
    <col min="4618" max="4621" width="9.140625" style="53"/>
    <col min="4622" max="4623" width="9.85546875" style="53" bestFit="1" customWidth="1"/>
    <col min="4624" max="4872" width="9.140625" style="53"/>
    <col min="4873" max="4873" width="10.140625" style="53" bestFit="1" customWidth="1"/>
    <col min="4874" max="4877" width="9.140625" style="53"/>
    <col min="4878" max="4879" width="9.85546875" style="53" bestFit="1" customWidth="1"/>
    <col min="4880" max="5128" width="9.140625" style="53"/>
    <col min="5129" max="5129" width="10.140625" style="53" bestFit="1" customWidth="1"/>
    <col min="5130" max="5133" width="9.140625" style="53"/>
    <col min="5134" max="5135" width="9.85546875" style="53" bestFit="1" customWidth="1"/>
    <col min="5136" max="5384" width="9.140625" style="53"/>
    <col min="5385" max="5385" width="10.140625" style="53" bestFit="1" customWidth="1"/>
    <col min="5386" max="5389" width="9.140625" style="53"/>
    <col min="5390" max="5391" width="9.85546875" style="53" bestFit="1" customWidth="1"/>
    <col min="5392" max="5640" width="9.140625" style="53"/>
    <col min="5641" max="5641" width="10.140625" style="53" bestFit="1" customWidth="1"/>
    <col min="5642" max="5645" width="9.140625" style="53"/>
    <col min="5646" max="5647" width="9.85546875" style="53" bestFit="1" customWidth="1"/>
    <col min="5648" max="5896" width="9.140625" style="53"/>
    <col min="5897" max="5897" width="10.140625" style="53" bestFit="1" customWidth="1"/>
    <col min="5898" max="5901" width="9.140625" style="53"/>
    <col min="5902" max="5903" width="9.85546875" style="53" bestFit="1" customWidth="1"/>
    <col min="5904" max="6152" width="9.140625" style="53"/>
    <col min="6153" max="6153" width="10.140625" style="53" bestFit="1" customWidth="1"/>
    <col min="6154" max="6157" width="9.140625" style="53"/>
    <col min="6158" max="6159" width="9.85546875" style="53" bestFit="1" customWidth="1"/>
    <col min="6160" max="6408" width="9.140625" style="53"/>
    <col min="6409" max="6409" width="10.140625" style="53" bestFit="1" customWidth="1"/>
    <col min="6410" max="6413" width="9.140625" style="53"/>
    <col min="6414" max="6415" width="9.85546875" style="53" bestFit="1" customWidth="1"/>
    <col min="6416" max="6664" width="9.140625" style="53"/>
    <col min="6665" max="6665" width="10.140625" style="53" bestFit="1" customWidth="1"/>
    <col min="6666" max="6669" width="9.140625" style="53"/>
    <col min="6670" max="6671" width="9.85546875" style="53" bestFit="1" customWidth="1"/>
    <col min="6672" max="6920" width="9.140625" style="53"/>
    <col min="6921" max="6921" width="10.140625" style="53" bestFit="1" customWidth="1"/>
    <col min="6922" max="6925" width="9.140625" style="53"/>
    <col min="6926" max="6927" width="9.85546875" style="53" bestFit="1" customWidth="1"/>
    <col min="6928" max="7176" width="9.140625" style="53"/>
    <col min="7177" max="7177" width="10.140625" style="53" bestFit="1" customWidth="1"/>
    <col min="7178" max="7181" width="9.140625" style="53"/>
    <col min="7182" max="7183" width="9.85546875" style="53" bestFit="1" customWidth="1"/>
    <col min="7184" max="7432" width="9.140625" style="53"/>
    <col min="7433" max="7433" width="10.140625" style="53" bestFit="1" customWidth="1"/>
    <col min="7434" max="7437" width="9.140625" style="53"/>
    <col min="7438" max="7439" width="9.85546875" style="53" bestFit="1" customWidth="1"/>
    <col min="7440" max="7688" width="9.140625" style="53"/>
    <col min="7689" max="7689" width="10.140625" style="53" bestFit="1" customWidth="1"/>
    <col min="7690" max="7693" width="9.140625" style="53"/>
    <col min="7694" max="7695" width="9.85546875" style="53" bestFit="1" customWidth="1"/>
    <col min="7696" max="7944" width="9.140625" style="53"/>
    <col min="7945" max="7945" width="10.140625" style="53" bestFit="1" customWidth="1"/>
    <col min="7946" max="7949" width="9.140625" style="53"/>
    <col min="7950" max="7951" width="9.85546875" style="53" bestFit="1" customWidth="1"/>
    <col min="7952" max="8200" width="9.140625" style="53"/>
    <col min="8201" max="8201" width="10.140625" style="53" bestFit="1" customWidth="1"/>
    <col min="8202" max="8205" width="9.140625" style="53"/>
    <col min="8206" max="8207" width="9.85546875" style="53" bestFit="1" customWidth="1"/>
    <col min="8208" max="8456" width="9.140625" style="53"/>
    <col min="8457" max="8457" width="10.140625" style="53" bestFit="1" customWidth="1"/>
    <col min="8458" max="8461" width="9.140625" style="53"/>
    <col min="8462" max="8463" width="9.85546875" style="53" bestFit="1" customWidth="1"/>
    <col min="8464" max="8712" width="9.140625" style="53"/>
    <col min="8713" max="8713" width="10.140625" style="53" bestFit="1" customWidth="1"/>
    <col min="8714" max="8717" width="9.140625" style="53"/>
    <col min="8718" max="8719" width="9.85546875" style="53" bestFit="1" customWidth="1"/>
    <col min="8720" max="8968" width="9.140625" style="53"/>
    <col min="8969" max="8969" width="10.140625" style="53" bestFit="1" customWidth="1"/>
    <col min="8970" max="8973" width="9.140625" style="53"/>
    <col min="8974" max="8975" width="9.85546875" style="53" bestFit="1" customWidth="1"/>
    <col min="8976" max="9224" width="9.140625" style="53"/>
    <col min="9225" max="9225" width="10.140625" style="53" bestFit="1" customWidth="1"/>
    <col min="9226" max="9229" width="9.140625" style="53"/>
    <col min="9230" max="9231" width="9.85546875" style="53" bestFit="1" customWidth="1"/>
    <col min="9232" max="9480" width="9.140625" style="53"/>
    <col min="9481" max="9481" width="10.140625" style="53" bestFit="1" customWidth="1"/>
    <col min="9482" max="9485" width="9.140625" style="53"/>
    <col min="9486" max="9487" width="9.85546875" style="53" bestFit="1" customWidth="1"/>
    <col min="9488" max="9736" width="9.140625" style="53"/>
    <col min="9737" max="9737" width="10.140625" style="53" bestFit="1" customWidth="1"/>
    <col min="9738" max="9741" width="9.140625" style="53"/>
    <col min="9742" max="9743" width="9.85546875" style="53" bestFit="1" customWidth="1"/>
    <col min="9744" max="9992" width="9.140625" style="53"/>
    <col min="9993" max="9993" width="10.140625" style="53" bestFit="1" customWidth="1"/>
    <col min="9994" max="9997" width="9.140625" style="53"/>
    <col min="9998" max="9999" width="9.85546875" style="53" bestFit="1" customWidth="1"/>
    <col min="10000" max="10248" width="9.140625" style="53"/>
    <col min="10249" max="10249" width="10.140625" style="53" bestFit="1" customWidth="1"/>
    <col min="10250" max="10253" width="9.140625" style="53"/>
    <col min="10254" max="10255" width="9.85546875" style="53" bestFit="1" customWidth="1"/>
    <col min="10256" max="10504" width="9.140625" style="53"/>
    <col min="10505" max="10505" width="10.140625" style="53" bestFit="1" customWidth="1"/>
    <col min="10506" max="10509" width="9.140625" style="53"/>
    <col min="10510" max="10511" width="9.85546875" style="53" bestFit="1" customWidth="1"/>
    <col min="10512" max="10760" width="9.140625" style="53"/>
    <col min="10761" max="10761" width="10.140625" style="53" bestFit="1" customWidth="1"/>
    <col min="10762" max="10765" width="9.140625" style="53"/>
    <col min="10766" max="10767" width="9.85546875" style="53" bestFit="1" customWidth="1"/>
    <col min="10768" max="11016" width="9.140625" style="53"/>
    <col min="11017" max="11017" width="10.140625" style="53" bestFit="1" customWidth="1"/>
    <col min="11018" max="11021" width="9.140625" style="53"/>
    <col min="11022" max="11023" width="9.85546875" style="53" bestFit="1" customWidth="1"/>
    <col min="11024" max="11272" width="9.140625" style="53"/>
    <col min="11273" max="11273" width="10.140625" style="53" bestFit="1" customWidth="1"/>
    <col min="11274" max="11277" width="9.140625" style="53"/>
    <col min="11278" max="11279" width="9.85546875" style="53" bestFit="1" customWidth="1"/>
    <col min="11280" max="11528" width="9.140625" style="53"/>
    <col min="11529" max="11529" width="10.140625" style="53" bestFit="1" customWidth="1"/>
    <col min="11530" max="11533" width="9.140625" style="53"/>
    <col min="11534" max="11535" width="9.85546875" style="53" bestFit="1" customWidth="1"/>
    <col min="11536" max="11784" width="9.140625" style="53"/>
    <col min="11785" max="11785" width="10.140625" style="53" bestFit="1" customWidth="1"/>
    <col min="11786" max="11789" width="9.140625" style="53"/>
    <col min="11790" max="11791" width="9.85546875" style="53" bestFit="1" customWidth="1"/>
    <col min="11792" max="12040" width="9.140625" style="53"/>
    <col min="12041" max="12041" width="10.140625" style="53" bestFit="1" customWidth="1"/>
    <col min="12042" max="12045" width="9.140625" style="53"/>
    <col min="12046" max="12047" width="9.85546875" style="53" bestFit="1" customWidth="1"/>
    <col min="12048" max="12296" width="9.140625" style="53"/>
    <col min="12297" max="12297" width="10.140625" style="53" bestFit="1" customWidth="1"/>
    <col min="12298" max="12301" width="9.140625" style="53"/>
    <col min="12302" max="12303" width="9.85546875" style="53" bestFit="1" customWidth="1"/>
    <col min="12304" max="12552" width="9.140625" style="53"/>
    <col min="12553" max="12553" width="10.140625" style="53" bestFit="1" customWidth="1"/>
    <col min="12554" max="12557" width="9.140625" style="53"/>
    <col min="12558" max="12559" width="9.85546875" style="53" bestFit="1" customWidth="1"/>
    <col min="12560" max="12808" width="9.140625" style="53"/>
    <col min="12809" max="12809" width="10.140625" style="53" bestFit="1" customWidth="1"/>
    <col min="12810" max="12813" width="9.140625" style="53"/>
    <col min="12814" max="12815" width="9.85546875" style="53" bestFit="1" customWidth="1"/>
    <col min="12816" max="13064" width="9.140625" style="53"/>
    <col min="13065" max="13065" width="10.140625" style="53" bestFit="1" customWidth="1"/>
    <col min="13066" max="13069" width="9.140625" style="53"/>
    <col min="13070" max="13071" width="9.85546875" style="53" bestFit="1" customWidth="1"/>
    <col min="13072" max="13320" width="9.140625" style="53"/>
    <col min="13321" max="13321" width="10.140625" style="53" bestFit="1" customWidth="1"/>
    <col min="13322" max="13325" width="9.140625" style="53"/>
    <col min="13326" max="13327" width="9.85546875" style="53" bestFit="1" customWidth="1"/>
    <col min="13328" max="13576" width="9.140625" style="53"/>
    <col min="13577" max="13577" width="10.140625" style="53" bestFit="1" customWidth="1"/>
    <col min="13578" max="13581" width="9.140625" style="53"/>
    <col min="13582" max="13583" width="9.85546875" style="53" bestFit="1" customWidth="1"/>
    <col min="13584" max="13832" width="9.140625" style="53"/>
    <col min="13833" max="13833" width="10.140625" style="53" bestFit="1" customWidth="1"/>
    <col min="13834" max="13837" width="9.140625" style="53"/>
    <col min="13838" max="13839" width="9.85546875" style="53" bestFit="1" customWidth="1"/>
    <col min="13840" max="14088" width="9.140625" style="53"/>
    <col min="14089" max="14089" width="10.140625" style="53" bestFit="1" customWidth="1"/>
    <col min="14090" max="14093" width="9.140625" style="53"/>
    <col min="14094" max="14095" width="9.85546875" style="53" bestFit="1" customWidth="1"/>
    <col min="14096" max="14344" width="9.140625" style="53"/>
    <col min="14345" max="14345" width="10.140625" style="53" bestFit="1" customWidth="1"/>
    <col min="14346" max="14349" width="9.140625" style="53"/>
    <col min="14350" max="14351" width="9.85546875" style="53" bestFit="1" customWidth="1"/>
    <col min="14352" max="14600" width="9.140625" style="53"/>
    <col min="14601" max="14601" width="10.140625" style="53" bestFit="1" customWidth="1"/>
    <col min="14602" max="14605" width="9.140625" style="53"/>
    <col min="14606" max="14607" width="9.85546875" style="53" bestFit="1" customWidth="1"/>
    <col min="14608" max="14856" width="9.140625" style="53"/>
    <col min="14857" max="14857" width="10.140625" style="53" bestFit="1" customWidth="1"/>
    <col min="14858" max="14861" width="9.140625" style="53"/>
    <col min="14862" max="14863" width="9.85546875" style="53" bestFit="1" customWidth="1"/>
    <col min="14864" max="15112" width="9.140625" style="53"/>
    <col min="15113" max="15113" width="10.140625" style="53" bestFit="1" customWidth="1"/>
    <col min="15114" max="15117" width="9.140625" style="53"/>
    <col min="15118" max="15119" width="9.85546875" style="53" bestFit="1" customWidth="1"/>
    <col min="15120" max="15368" width="9.140625" style="53"/>
    <col min="15369" max="15369" width="10.140625" style="53" bestFit="1" customWidth="1"/>
    <col min="15370" max="15373" width="9.140625" style="53"/>
    <col min="15374" max="15375" width="9.85546875" style="53" bestFit="1" customWidth="1"/>
    <col min="15376" max="15624" width="9.140625" style="53"/>
    <col min="15625" max="15625" width="10.140625" style="53" bestFit="1" customWidth="1"/>
    <col min="15626" max="15629" width="9.140625" style="53"/>
    <col min="15630" max="15631" width="9.85546875" style="53" bestFit="1" customWidth="1"/>
    <col min="15632" max="15880" width="9.140625" style="53"/>
    <col min="15881" max="15881" width="10.140625" style="53" bestFit="1" customWidth="1"/>
    <col min="15882" max="15885" width="9.140625" style="53"/>
    <col min="15886" max="15887" width="9.85546875" style="53" bestFit="1" customWidth="1"/>
    <col min="15888" max="16136" width="9.140625" style="53"/>
    <col min="16137" max="16137" width="10.140625" style="53" bestFit="1" customWidth="1"/>
    <col min="16138" max="16141" width="9.140625" style="53"/>
    <col min="16142" max="16143" width="9.85546875" style="53" bestFit="1" customWidth="1"/>
    <col min="16144" max="16384" width="9.140625" style="53"/>
  </cols>
  <sheetData>
    <row r="1" spans="1:18" x14ac:dyDescent="0.2">
      <c r="A1" s="273" t="s">
        <v>8</v>
      </c>
      <c r="B1" s="240"/>
      <c r="C1" s="240"/>
      <c r="D1" s="240"/>
      <c r="E1" s="240"/>
      <c r="F1" s="240"/>
      <c r="G1" s="240"/>
      <c r="H1" s="240"/>
      <c r="I1" s="240"/>
      <c r="J1" s="61"/>
      <c r="K1" s="61"/>
      <c r="L1" s="61"/>
      <c r="M1" s="61"/>
      <c r="N1" s="61"/>
      <c r="O1" s="61"/>
    </row>
    <row r="2" spans="1:18" ht="15.75" x14ac:dyDescent="0.2">
      <c r="A2" s="49"/>
      <c r="B2" s="62"/>
      <c r="C2" s="274" t="s">
        <v>160</v>
      </c>
      <c r="D2" s="274"/>
      <c r="E2" s="1" t="s">
        <v>0</v>
      </c>
      <c r="F2" s="63">
        <v>46203</v>
      </c>
      <c r="G2" s="64"/>
      <c r="H2" s="64"/>
      <c r="I2" s="64"/>
      <c r="J2" s="61"/>
      <c r="K2" s="61"/>
      <c r="L2" s="61"/>
      <c r="M2" s="61"/>
      <c r="N2" s="61"/>
      <c r="O2" s="61"/>
      <c r="R2" s="52" t="s">
        <v>172</v>
      </c>
    </row>
    <row r="3" spans="1:18" ht="13.5" customHeight="1" x14ac:dyDescent="0.2">
      <c r="A3" s="275" t="s">
        <v>161</v>
      </c>
      <c r="B3" s="276"/>
      <c r="C3" s="276"/>
      <c r="D3" s="275" t="s">
        <v>162</v>
      </c>
      <c r="E3" s="278" t="s">
        <v>9</v>
      </c>
      <c r="F3" s="279"/>
      <c r="G3" s="279"/>
      <c r="H3" s="279"/>
      <c r="I3" s="279"/>
      <c r="J3" s="279"/>
      <c r="K3" s="279"/>
      <c r="L3" s="279"/>
      <c r="M3" s="279"/>
      <c r="N3" s="279"/>
      <c r="O3" s="279"/>
      <c r="P3" s="269" t="s">
        <v>15</v>
      </c>
      <c r="Q3" s="271"/>
      <c r="R3" s="269" t="s">
        <v>87</v>
      </c>
    </row>
    <row r="4" spans="1:18" ht="56.25" x14ac:dyDescent="0.2">
      <c r="A4" s="276"/>
      <c r="B4" s="276"/>
      <c r="C4" s="276"/>
      <c r="D4" s="277"/>
      <c r="E4" s="65" t="s">
        <v>11</v>
      </c>
      <c r="F4" s="65" t="s">
        <v>77</v>
      </c>
      <c r="G4" s="65" t="s">
        <v>78</v>
      </c>
      <c r="H4" s="65" t="s">
        <v>163</v>
      </c>
      <c r="I4" s="65" t="s">
        <v>79</v>
      </c>
      <c r="J4" s="66" t="s">
        <v>80</v>
      </c>
      <c r="K4" s="66" t="s">
        <v>81</v>
      </c>
      <c r="L4" s="66" t="s">
        <v>82</v>
      </c>
      <c r="M4" s="66" t="s">
        <v>83</v>
      </c>
      <c r="N4" s="66" t="s">
        <v>84</v>
      </c>
      <c r="O4" s="66" t="s">
        <v>85</v>
      </c>
      <c r="P4" s="67" t="s">
        <v>79</v>
      </c>
      <c r="Q4" s="67" t="s">
        <v>86</v>
      </c>
      <c r="R4" s="269"/>
    </row>
    <row r="5" spans="1:18" x14ac:dyDescent="0.2">
      <c r="A5" s="270">
        <v>1</v>
      </c>
      <c r="B5" s="270"/>
      <c r="C5" s="270"/>
      <c r="D5" s="68">
        <v>2</v>
      </c>
      <c r="E5" s="67" t="s">
        <v>6</v>
      </c>
      <c r="F5" s="69" t="s">
        <v>7</v>
      </c>
      <c r="G5" s="67" t="s">
        <v>99</v>
      </c>
      <c r="H5" s="69" t="s">
        <v>100</v>
      </c>
      <c r="I5" s="67" t="s">
        <v>101</v>
      </c>
      <c r="J5" s="69" t="s">
        <v>102</v>
      </c>
      <c r="K5" s="69" t="s">
        <v>103</v>
      </c>
      <c r="L5" s="69" t="s">
        <v>10</v>
      </c>
      <c r="M5" s="69" t="s">
        <v>104</v>
      </c>
      <c r="N5" s="69" t="s">
        <v>105</v>
      </c>
      <c r="O5" s="69" t="s">
        <v>106</v>
      </c>
      <c r="P5" s="67" t="s">
        <v>107</v>
      </c>
      <c r="Q5" s="67" t="s">
        <v>108</v>
      </c>
      <c r="R5" s="69" t="s">
        <v>109</v>
      </c>
    </row>
    <row r="6" spans="1:18" ht="12.75" customHeight="1" x14ac:dyDescent="0.2">
      <c r="A6" s="266" t="s">
        <v>88</v>
      </c>
      <c r="B6" s="266"/>
      <c r="C6" s="266"/>
      <c r="D6" s="92">
        <v>1</v>
      </c>
      <c r="E6" s="70">
        <v>36781195</v>
      </c>
      <c r="F6" s="70">
        <v>400213</v>
      </c>
      <c r="G6" s="70">
        <v>0</v>
      </c>
      <c r="H6" s="70">
        <v>0</v>
      </c>
      <c r="I6" s="70">
        <v>769982</v>
      </c>
      <c r="J6" s="70">
        <v>1506336</v>
      </c>
      <c r="K6" s="70">
        <v>0</v>
      </c>
      <c r="L6" s="70">
        <v>35077083</v>
      </c>
      <c r="M6" s="70">
        <v>-157103</v>
      </c>
      <c r="N6" s="70">
        <v>-2471338</v>
      </c>
      <c r="O6" s="70">
        <v>0</v>
      </c>
      <c r="P6" s="70">
        <v>0</v>
      </c>
      <c r="Q6" s="70">
        <v>0</v>
      </c>
      <c r="R6" s="71">
        <f>SUM(E6:Q6)</f>
        <v>71906368</v>
      </c>
    </row>
    <row r="7" spans="1:18" ht="30" customHeight="1" x14ac:dyDescent="0.2">
      <c r="A7" s="268" t="s">
        <v>89</v>
      </c>
      <c r="B7" s="268"/>
      <c r="C7" s="268"/>
      <c r="D7" s="92">
        <v>2</v>
      </c>
      <c r="E7" s="70">
        <v>0</v>
      </c>
      <c r="F7" s="70">
        <v>0</v>
      </c>
      <c r="G7" s="70">
        <v>0</v>
      </c>
      <c r="H7" s="70">
        <v>0</v>
      </c>
      <c r="I7" s="70">
        <v>0</v>
      </c>
      <c r="J7" s="70">
        <v>0</v>
      </c>
      <c r="K7" s="70">
        <v>0</v>
      </c>
      <c r="L7" s="70">
        <v>0</v>
      </c>
      <c r="M7" s="70">
        <v>0</v>
      </c>
      <c r="N7" s="70">
        <v>0</v>
      </c>
      <c r="O7" s="70">
        <v>0</v>
      </c>
      <c r="P7" s="70">
        <v>0</v>
      </c>
      <c r="Q7" s="70">
        <v>0</v>
      </c>
      <c r="R7" s="71">
        <f t="shared" ref="R7:R26" si="0">SUM(E7:Q7)</f>
        <v>0</v>
      </c>
    </row>
    <row r="8" spans="1:18" ht="27" customHeight="1" x14ac:dyDescent="0.2">
      <c r="A8" s="266" t="s">
        <v>90</v>
      </c>
      <c r="B8" s="266"/>
      <c r="C8" s="266"/>
      <c r="D8" s="92">
        <v>3</v>
      </c>
      <c r="E8" s="70">
        <v>0</v>
      </c>
      <c r="F8" s="70">
        <v>0</v>
      </c>
      <c r="G8" s="70">
        <v>0</v>
      </c>
      <c r="H8" s="70">
        <v>0</v>
      </c>
      <c r="I8" s="70">
        <v>0</v>
      </c>
      <c r="J8" s="70">
        <v>0</v>
      </c>
      <c r="K8" s="70">
        <v>0</v>
      </c>
      <c r="L8" s="70">
        <v>0</v>
      </c>
      <c r="M8" s="70">
        <v>0</v>
      </c>
      <c r="N8" s="70">
        <v>0</v>
      </c>
      <c r="O8" s="70">
        <v>0</v>
      </c>
      <c r="P8" s="70">
        <v>0</v>
      </c>
      <c r="Q8" s="70">
        <v>0</v>
      </c>
      <c r="R8" s="71">
        <f t="shared" si="0"/>
        <v>0</v>
      </c>
    </row>
    <row r="9" spans="1:18" ht="18" customHeight="1" x14ac:dyDescent="0.2">
      <c r="A9" s="272" t="s">
        <v>282</v>
      </c>
      <c r="B9" s="272"/>
      <c r="C9" s="272"/>
      <c r="D9" s="93">
        <v>4</v>
      </c>
      <c r="E9" s="72">
        <f>E6+E7+E8</f>
        <v>36781195</v>
      </c>
      <c r="F9" s="72">
        <f t="shared" ref="F9:Q9" si="1">F6+F7+F8</f>
        <v>400213</v>
      </c>
      <c r="G9" s="72">
        <f t="shared" si="1"/>
        <v>0</v>
      </c>
      <c r="H9" s="72">
        <f t="shared" si="1"/>
        <v>0</v>
      </c>
      <c r="I9" s="72">
        <f t="shared" si="1"/>
        <v>769982</v>
      </c>
      <c r="J9" s="72">
        <f t="shared" si="1"/>
        <v>1506336</v>
      </c>
      <c r="K9" s="72">
        <f t="shared" si="1"/>
        <v>0</v>
      </c>
      <c r="L9" s="72">
        <f t="shared" si="1"/>
        <v>35077083</v>
      </c>
      <c r="M9" s="72">
        <f t="shared" si="1"/>
        <v>-157103</v>
      </c>
      <c r="N9" s="72">
        <f t="shared" si="1"/>
        <v>-2471338</v>
      </c>
      <c r="O9" s="72">
        <f t="shared" si="1"/>
        <v>0</v>
      </c>
      <c r="P9" s="72">
        <f t="shared" si="1"/>
        <v>0</v>
      </c>
      <c r="Q9" s="72">
        <f t="shared" si="1"/>
        <v>0</v>
      </c>
      <c r="R9" s="71">
        <f t="shared" si="0"/>
        <v>71906368</v>
      </c>
    </row>
    <row r="10" spans="1:18" ht="33" customHeight="1" x14ac:dyDescent="0.2">
      <c r="A10" s="268" t="s">
        <v>91</v>
      </c>
      <c r="B10" s="268"/>
      <c r="C10" s="268"/>
      <c r="D10" s="92">
        <v>5</v>
      </c>
      <c r="E10" s="70">
        <v>0</v>
      </c>
      <c r="F10" s="70">
        <v>0</v>
      </c>
      <c r="G10" s="70">
        <v>0</v>
      </c>
      <c r="H10" s="70">
        <v>0</v>
      </c>
      <c r="I10" s="70">
        <v>0</v>
      </c>
      <c r="J10" s="70">
        <v>0</v>
      </c>
      <c r="K10" s="70">
        <v>0</v>
      </c>
      <c r="L10" s="70">
        <v>0</v>
      </c>
      <c r="M10" s="70">
        <v>0</v>
      </c>
      <c r="N10" s="70">
        <v>0</v>
      </c>
      <c r="O10" s="70">
        <v>0</v>
      </c>
      <c r="P10" s="70">
        <v>0</v>
      </c>
      <c r="Q10" s="70">
        <v>0</v>
      </c>
      <c r="R10" s="71">
        <f t="shared" si="0"/>
        <v>0</v>
      </c>
    </row>
    <row r="11" spans="1:18" ht="23.25" customHeight="1" x14ac:dyDescent="0.2">
      <c r="A11" s="268" t="s">
        <v>92</v>
      </c>
      <c r="B11" s="268"/>
      <c r="C11" s="268"/>
      <c r="D11" s="92">
        <v>6</v>
      </c>
      <c r="E11" s="70">
        <v>0</v>
      </c>
      <c r="F11" s="70">
        <v>0</v>
      </c>
      <c r="G11" s="70">
        <v>0</v>
      </c>
      <c r="H11" s="70">
        <v>0</v>
      </c>
      <c r="I11" s="70">
        <v>0</v>
      </c>
      <c r="J11" s="70">
        <v>0</v>
      </c>
      <c r="K11" s="70">
        <v>0</v>
      </c>
      <c r="L11" s="70">
        <v>0</v>
      </c>
      <c r="M11" s="70">
        <v>0</v>
      </c>
      <c r="N11" s="70">
        <v>0</v>
      </c>
      <c r="O11" s="70">
        <v>0</v>
      </c>
      <c r="P11" s="70">
        <v>0</v>
      </c>
      <c r="Q11" s="70">
        <v>0</v>
      </c>
      <c r="R11" s="71">
        <f t="shared" si="0"/>
        <v>0</v>
      </c>
    </row>
    <row r="12" spans="1:18" ht="27" customHeight="1" x14ac:dyDescent="0.2">
      <c r="A12" s="268" t="s">
        <v>164</v>
      </c>
      <c r="B12" s="268"/>
      <c r="C12" s="268"/>
      <c r="D12" s="92">
        <v>7</v>
      </c>
      <c r="E12" s="70">
        <v>0</v>
      </c>
      <c r="F12" s="70">
        <v>0</v>
      </c>
      <c r="G12" s="70">
        <v>0</v>
      </c>
      <c r="H12" s="70">
        <v>0</v>
      </c>
      <c r="I12" s="70">
        <v>0</v>
      </c>
      <c r="J12" s="70">
        <v>0</v>
      </c>
      <c r="K12" s="70">
        <v>0</v>
      </c>
      <c r="L12" s="70">
        <v>0</v>
      </c>
      <c r="M12" s="70">
        <v>0</v>
      </c>
      <c r="N12" s="70">
        <v>0</v>
      </c>
      <c r="O12" s="70">
        <v>0</v>
      </c>
      <c r="P12" s="70">
        <v>0</v>
      </c>
      <c r="Q12" s="70">
        <v>0</v>
      </c>
      <c r="R12" s="71">
        <f t="shared" si="0"/>
        <v>0</v>
      </c>
    </row>
    <row r="13" spans="1:18" ht="24.75" customHeight="1" x14ac:dyDescent="0.2">
      <c r="A13" s="268" t="s">
        <v>93</v>
      </c>
      <c r="B13" s="268"/>
      <c r="C13" s="268"/>
      <c r="D13" s="92">
        <v>8</v>
      </c>
      <c r="E13" s="70">
        <v>0</v>
      </c>
      <c r="F13" s="70">
        <v>0</v>
      </c>
      <c r="G13" s="70">
        <v>0</v>
      </c>
      <c r="H13" s="70">
        <v>0</v>
      </c>
      <c r="I13" s="70">
        <v>0</v>
      </c>
      <c r="J13" s="70">
        <v>0</v>
      </c>
      <c r="K13" s="70">
        <v>0</v>
      </c>
      <c r="L13" s="70">
        <v>0</v>
      </c>
      <c r="M13" s="70">
        <v>0</v>
      </c>
      <c r="N13" s="70">
        <v>0</v>
      </c>
      <c r="O13" s="70">
        <v>0</v>
      </c>
      <c r="P13" s="70">
        <v>0</v>
      </c>
      <c r="Q13" s="70">
        <v>0</v>
      </c>
      <c r="R13" s="71">
        <f t="shared" si="0"/>
        <v>0</v>
      </c>
    </row>
    <row r="14" spans="1:18" ht="12.75" customHeight="1" x14ac:dyDescent="0.2">
      <c r="A14" s="268" t="s">
        <v>165</v>
      </c>
      <c r="B14" s="268"/>
      <c r="C14" s="268"/>
      <c r="D14" s="92">
        <v>9</v>
      </c>
      <c r="E14" s="70">
        <v>0</v>
      </c>
      <c r="F14" s="70">
        <v>0</v>
      </c>
      <c r="G14" s="70">
        <v>0</v>
      </c>
      <c r="H14" s="70">
        <v>0</v>
      </c>
      <c r="I14" s="70">
        <v>0</v>
      </c>
      <c r="J14" s="70">
        <v>0</v>
      </c>
      <c r="K14" s="70">
        <v>0</v>
      </c>
      <c r="L14" s="70">
        <v>0</v>
      </c>
      <c r="M14" s="70">
        <v>0</v>
      </c>
      <c r="N14" s="70">
        <v>0</v>
      </c>
      <c r="O14" s="70">
        <v>0</v>
      </c>
      <c r="P14" s="70">
        <v>0</v>
      </c>
      <c r="Q14" s="70">
        <v>0</v>
      </c>
      <c r="R14" s="71">
        <f t="shared" si="0"/>
        <v>0</v>
      </c>
    </row>
    <row r="15" spans="1:18" ht="24" customHeight="1" x14ac:dyDescent="0.2">
      <c r="A15" s="268" t="s">
        <v>94</v>
      </c>
      <c r="B15" s="268"/>
      <c r="C15" s="268"/>
      <c r="D15" s="92">
        <v>10</v>
      </c>
      <c r="E15" s="70">
        <v>0</v>
      </c>
      <c r="F15" s="70">
        <v>0</v>
      </c>
      <c r="G15" s="70">
        <v>0</v>
      </c>
      <c r="H15" s="70">
        <v>0</v>
      </c>
      <c r="I15" s="70">
        <v>0</v>
      </c>
      <c r="J15" s="70">
        <v>0</v>
      </c>
      <c r="K15" s="70">
        <v>0</v>
      </c>
      <c r="L15" s="70">
        <v>0</v>
      </c>
      <c r="M15" s="70">
        <v>0</v>
      </c>
      <c r="N15" s="70">
        <v>0</v>
      </c>
      <c r="O15" s="70">
        <v>0</v>
      </c>
      <c r="P15" s="70">
        <v>0</v>
      </c>
      <c r="Q15" s="70">
        <v>0</v>
      </c>
      <c r="R15" s="71">
        <f t="shared" si="0"/>
        <v>0</v>
      </c>
    </row>
    <row r="16" spans="1:18" ht="12.75" customHeight="1" x14ac:dyDescent="0.2">
      <c r="A16" s="268" t="s">
        <v>95</v>
      </c>
      <c r="B16" s="268"/>
      <c r="C16" s="268"/>
      <c r="D16" s="92">
        <v>11</v>
      </c>
      <c r="E16" s="70">
        <v>0</v>
      </c>
      <c r="F16" s="70">
        <v>0</v>
      </c>
      <c r="G16" s="70">
        <v>0</v>
      </c>
      <c r="H16" s="70">
        <v>0</v>
      </c>
      <c r="I16" s="70">
        <v>0</v>
      </c>
      <c r="J16" s="70">
        <v>0</v>
      </c>
      <c r="K16" s="70">
        <v>0</v>
      </c>
      <c r="L16" s="70">
        <v>0</v>
      </c>
      <c r="M16" s="70">
        <v>0</v>
      </c>
      <c r="N16" s="70">
        <v>0</v>
      </c>
      <c r="O16" s="70">
        <v>0</v>
      </c>
      <c r="P16" s="70">
        <v>0</v>
      </c>
      <c r="Q16" s="70">
        <v>0</v>
      </c>
      <c r="R16" s="71">
        <f t="shared" si="0"/>
        <v>0</v>
      </c>
    </row>
    <row r="17" spans="1:18" ht="12.75" customHeight="1" x14ac:dyDescent="0.2">
      <c r="A17" s="268" t="s">
        <v>166</v>
      </c>
      <c r="B17" s="268"/>
      <c r="C17" s="268"/>
      <c r="D17" s="92">
        <v>12</v>
      </c>
      <c r="E17" s="70">
        <v>0</v>
      </c>
      <c r="F17" s="70">
        <v>0</v>
      </c>
      <c r="G17" s="70">
        <v>0</v>
      </c>
      <c r="H17" s="70">
        <v>0</v>
      </c>
      <c r="I17" s="70">
        <v>0</v>
      </c>
      <c r="J17" s="70">
        <v>0</v>
      </c>
      <c r="K17" s="70">
        <v>0</v>
      </c>
      <c r="L17" s="70">
        <v>0</v>
      </c>
      <c r="M17" s="70">
        <v>0</v>
      </c>
      <c r="N17" s="70">
        <v>0</v>
      </c>
      <c r="O17" s="70">
        <v>0</v>
      </c>
      <c r="P17" s="70">
        <v>0</v>
      </c>
      <c r="Q17" s="70">
        <v>0</v>
      </c>
      <c r="R17" s="71">
        <f t="shared" si="0"/>
        <v>0</v>
      </c>
    </row>
    <row r="18" spans="1:18" ht="12.75" customHeight="1" x14ac:dyDescent="0.2">
      <c r="A18" s="268" t="s">
        <v>96</v>
      </c>
      <c r="B18" s="268"/>
      <c r="C18" s="268"/>
      <c r="D18" s="92">
        <v>13</v>
      </c>
      <c r="E18" s="70">
        <v>0</v>
      </c>
      <c r="F18" s="70">
        <v>0</v>
      </c>
      <c r="G18" s="70">
        <v>0</v>
      </c>
      <c r="H18" s="70">
        <v>0</v>
      </c>
      <c r="I18" s="70">
        <v>0</v>
      </c>
      <c r="J18" s="70">
        <v>0</v>
      </c>
      <c r="K18" s="70">
        <v>0</v>
      </c>
      <c r="L18" s="70">
        <v>0</v>
      </c>
      <c r="M18" s="70">
        <v>0</v>
      </c>
      <c r="N18" s="70">
        <v>0</v>
      </c>
      <c r="O18" s="70">
        <v>0</v>
      </c>
      <c r="P18" s="70">
        <v>0</v>
      </c>
      <c r="Q18" s="70">
        <v>0</v>
      </c>
      <c r="R18" s="71">
        <f t="shared" si="0"/>
        <v>0</v>
      </c>
    </row>
    <row r="19" spans="1:18" ht="24" customHeight="1" x14ac:dyDescent="0.2">
      <c r="A19" s="268" t="s">
        <v>167</v>
      </c>
      <c r="B19" s="268"/>
      <c r="C19" s="268"/>
      <c r="D19" s="92">
        <v>14</v>
      </c>
      <c r="E19" s="70">
        <v>0</v>
      </c>
      <c r="F19" s="70">
        <v>0</v>
      </c>
      <c r="G19" s="70">
        <v>0</v>
      </c>
      <c r="H19" s="70">
        <v>0</v>
      </c>
      <c r="I19" s="70">
        <v>0</v>
      </c>
      <c r="J19" s="70">
        <v>0</v>
      </c>
      <c r="K19" s="70">
        <v>0</v>
      </c>
      <c r="L19" s="70">
        <v>0</v>
      </c>
      <c r="M19" s="70">
        <v>0</v>
      </c>
      <c r="N19" s="70">
        <v>0</v>
      </c>
      <c r="O19" s="70">
        <v>0</v>
      </c>
      <c r="P19" s="70">
        <v>0</v>
      </c>
      <c r="Q19" s="70">
        <v>0</v>
      </c>
      <c r="R19" s="71">
        <f t="shared" si="0"/>
        <v>0</v>
      </c>
    </row>
    <row r="20" spans="1:18" ht="24" customHeight="1" x14ac:dyDescent="0.2">
      <c r="A20" s="268" t="s">
        <v>168</v>
      </c>
      <c r="B20" s="268"/>
      <c r="C20" s="268"/>
      <c r="D20" s="92">
        <v>15</v>
      </c>
      <c r="E20" s="70">
        <v>0</v>
      </c>
      <c r="F20" s="70">
        <v>0</v>
      </c>
      <c r="G20" s="70">
        <v>0</v>
      </c>
      <c r="H20" s="70">
        <v>0</v>
      </c>
      <c r="I20" s="70">
        <v>0</v>
      </c>
      <c r="J20" s="70">
        <v>0</v>
      </c>
      <c r="K20" s="70">
        <v>0</v>
      </c>
      <c r="L20" s="70">
        <v>0</v>
      </c>
      <c r="M20" s="70">
        <v>0</v>
      </c>
      <c r="N20" s="70">
        <v>0</v>
      </c>
      <c r="O20" s="70">
        <v>0</v>
      </c>
      <c r="P20" s="70">
        <v>0</v>
      </c>
      <c r="Q20" s="70">
        <v>0</v>
      </c>
      <c r="R20" s="71">
        <f t="shared" si="0"/>
        <v>0</v>
      </c>
    </row>
    <row r="21" spans="1:18" ht="20.25" customHeight="1" x14ac:dyDescent="0.2">
      <c r="A21" s="266" t="s">
        <v>169</v>
      </c>
      <c r="B21" s="266"/>
      <c r="C21" s="266"/>
      <c r="D21" s="92">
        <v>16</v>
      </c>
      <c r="E21" s="70">
        <v>0</v>
      </c>
      <c r="F21" s="70">
        <v>0</v>
      </c>
      <c r="G21" s="70">
        <v>0</v>
      </c>
      <c r="H21" s="70">
        <v>0</v>
      </c>
      <c r="I21" s="70">
        <v>0</v>
      </c>
      <c r="J21" s="70">
        <v>-2471338</v>
      </c>
      <c r="K21" s="70">
        <v>0</v>
      </c>
      <c r="L21" s="70">
        <v>0</v>
      </c>
      <c r="M21" s="70">
        <v>0</v>
      </c>
      <c r="N21" s="70">
        <v>2471338</v>
      </c>
      <c r="O21" s="70">
        <v>0</v>
      </c>
      <c r="P21" s="70">
        <v>0</v>
      </c>
      <c r="Q21" s="70">
        <v>0</v>
      </c>
      <c r="R21" s="71">
        <f t="shared" si="0"/>
        <v>0</v>
      </c>
    </row>
    <row r="22" spans="1:18" ht="20.25" customHeight="1" x14ac:dyDescent="0.2">
      <c r="A22" s="266" t="s">
        <v>170</v>
      </c>
      <c r="B22" s="266"/>
      <c r="C22" s="266"/>
      <c r="D22" s="92">
        <v>17</v>
      </c>
      <c r="E22" s="70">
        <v>0</v>
      </c>
      <c r="F22" s="70">
        <v>0</v>
      </c>
      <c r="G22" s="70">
        <v>0</v>
      </c>
      <c r="H22" s="70">
        <v>0</v>
      </c>
      <c r="I22" s="70">
        <v>0</v>
      </c>
      <c r="J22" s="70">
        <v>0</v>
      </c>
      <c r="K22" s="70">
        <v>0</v>
      </c>
      <c r="L22" s="70">
        <v>0</v>
      </c>
      <c r="M22" s="70">
        <v>0</v>
      </c>
      <c r="N22" s="70">
        <v>0</v>
      </c>
      <c r="O22" s="70">
        <v>0</v>
      </c>
      <c r="P22" s="70">
        <v>0</v>
      </c>
      <c r="Q22" s="70">
        <v>0</v>
      </c>
      <c r="R22" s="71">
        <f t="shared" si="0"/>
        <v>0</v>
      </c>
    </row>
    <row r="23" spans="1:18" ht="20.25" customHeight="1" x14ac:dyDescent="0.2">
      <c r="A23" s="266" t="s">
        <v>97</v>
      </c>
      <c r="B23" s="266"/>
      <c r="C23" s="266"/>
      <c r="D23" s="92">
        <v>18</v>
      </c>
      <c r="E23" s="70">
        <v>0</v>
      </c>
      <c r="F23" s="70">
        <v>0</v>
      </c>
      <c r="G23" s="70">
        <v>0</v>
      </c>
      <c r="H23" s="70">
        <v>0</v>
      </c>
      <c r="I23" s="70">
        <v>0</v>
      </c>
      <c r="J23" s="70">
        <v>0</v>
      </c>
      <c r="K23" s="70">
        <v>0</v>
      </c>
      <c r="L23" s="70">
        <v>0</v>
      </c>
      <c r="M23" s="70">
        <v>0</v>
      </c>
      <c r="N23" s="70">
        <v>0</v>
      </c>
      <c r="O23" s="70">
        <v>0</v>
      </c>
      <c r="P23" s="70">
        <v>0</v>
      </c>
      <c r="Q23" s="70">
        <v>0</v>
      </c>
      <c r="R23" s="71">
        <f t="shared" si="0"/>
        <v>0</v>
      </c>
    </row>
    <row r="24" spans="1:18" ht="20.25" customHeight="1" x14ac:dyDescent="0.2">
      <c r="A24" s="266" t="s">
        <v>171</v>
      </c>
      <c r="B24" s="266"/>
      <c r="C24" s="266"/>
      <c r="D24" s="92">
        <v>19</v>
      </c>
      <c r="E24" s="70">
        <v>0</v>
      </c>
      <c r="F24" s="70">
        <v>0</v>
      </c>
      <c r="G24" s="70">
        <v>0</v>
      </c>
      <c r="H24" s="70">
        <v>0</v>
      </c>
      <c r="I24" s="70">
        <v>0</v>
      </c>
      <c r="J24" s="70">
        <v>0</v>
      </c>
      <c r="K24" s="70">
        <v>0</v>
      </c>
      <c r="L24" s="70">
        <v>0</v>
      </c>
      <c r="M24" s="70">
        <v>0</v>
      </c>
      <c r="N24" s="70">
        <v>0</v>
      </c>
      <c r="O24" s="70">
        <v>0</v>
      </c>
      <c r="P24" s="70">
        <v>0</v>
      </c>
      <c r="Q24" s="70">
        <v>0</v>
      </c>
      <c r="R24" s="71">
        <f t="shared" si="0"/>
        <v>0</v>
      </c>
    </row>
    <row r="25" spans="1:18" ht="20.25" customHeight="1" x14ac:dyDescent="0.2">
      <c r="A25" s="266" t="s">
        <v>98</v>
      </c>
      <c r="B25" s="266"/>
      <c r="C25" s="266"/>
      <c r="D25" s="92">
        <v>20</v>
      </c>
      <c r="E25" s="70">
        <v>0</v>
      </c>
      <c r="F25" s="70">
        <v>0</v>
      </c>
      <c r="G25" s="70">
        <v>0</v>
      </c>
      <c r="H25" s="70">
        <v>0</v>
      </c>
      <c r="I25" s="70">
        <v>358077</v>
      </c>
      <c r="J25" s="70">
        <v>110263</v>
      </c>
      <c r="K25" s="70">
        <v>0</v>
      </c>
      <c r="L25" s="70">
        <v>0</v>
      </c>
      <c r="M25" s="70">
        <v>0</v>
      </c>
      <c r="N25" s="70">
        <v>2569963</v>
      </c>
      <c r="O25" s="70">
        <v>0</v>
      </c>
      <c r="P25" s="70">
        <v>0</v>
      </c>
      <c r="Q25" s="70">
        <v>0</v>
      </c>
      <c r="R25" s="71">
        <f t="shared" si="0"/>
        <v>3038303</v>
      </c>
    </row>
    <row r="26" spans="1:18" ht="21" customHeight="1" x14ac:dyDescent="0.2">
      <c r="A26" s="267" t="s">
        <v>283</v>
      </c>
      <c r="B26" s="267"/>
      <c r="C26" s="267"/>
      <c r="D26" s="93">
        <v>21</v>
      </c>
      <c r="E26" s="71">
        <f>SUM(E9:E25)</f>
        <v>36781195</v>
      </c>
      <c r="F26" s="71">
        <f t="shared" ref="F26:Q26" si="2">SUM(F9:F25)</f>
        <v>400213</v>
      </c>
      <c r="G26" s="71">
        <f t="shared" si="2"/>
        <v>0</v>
      </c>
      <c r="H26" s="71">
        <f t="shared" si="2"/>
        <v>0</v>
      </c>
      <c r="I26" s="71">
        <f t="shared" si="2"/>
        <v>1128059</v>
      </c>
      <c r="J26" s="71">
        <f t="shared" si="2"/>
        <v>-854739</v>
      </c>
      <c r="K26" s="71">
        <f t="shared" si="2"/>
        <v>0</v>
      </c>
      <c r="L26" s="71">
        <f t="shared" si="2"/>
        <v>35077083</v>
      </c>
      <c r="M26" s="71">
        <f t="shared" si="2"/>
        <v>-157103</v>
      </c>
      <c r="N26" s="71">
        <f t="shared" si="2"/>
        <v>2569963</v>
      </c>
      <c r="O26" s="71">
        <f t="shared" si="2"/>
        <v>0</v>
      </c>
      <c r="P26" s="71">
        <f t="shared" si="2"/>
        <v>0</v>
      </c>
      <c r="Q26" s="71">
        <f t="shared" si="2"/>
        <v>0</v>
      </c>
      <c r="R26" s="71">
        <f t="shared" si="0"/>
        <v>74944671</v>
      </c>
    </row>
    <row r="27" spans="1:18" ht="21" customHeight="1" x14ac:dyDescent="0.2">
      <c r="A27" s="73"/>
      <c r="B27" s="73"/>
      <c r="C27" s="73"/>
      <c r="D27" s="74"/>
      <c r="E27" s="75"/>
      <c r="F27" s="75"/>
      <c r="G27" s="75"/>
      <c r="H27" s="75"/>
      <c r="I27" s="75"/>
      <c r="J27" s="75"/>
      <c r="K27" s="75"/>
      <c r="L27" s="75"/>
      <c r="M27" s="75"/>
      <c r="N27" s="75"/>
      <c r="O27" s="75"/>
      <c r="P27" s="75"/>
      <c r="Q27" s="75"/>
      <c r="R27" s="75"/>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4803149606299213" right="0.63" top="0.63" bottom="0.66" header="0.51181102362204722" footer="0.51181102362204722"/>
  <pageSetup paperSize="9" scale="7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2"/>
  <sheetViews>
    <sheetView view="pageBreakPreview" zoomScaleNormal="100" zoomScaleSheetLayoutView="100" workbookViewId="0">
      <selection activeCell="J21" sqref="J21"/>
    </sheetView>
  </sheetViews>
  <sheetFormatPr defaultRowHeight="12.75" x14ac:dyDescent="0.2"/>
  <cols>
    <col min="1" max="1" width="48.7109375" style="107" customWidth="1"/>
    <col min="2" max="5" width="16.7109375" style="107" customWidth="1"/>
    <col min="6" max="7" width="2.28515625" style="107" customWidth="1"/>
  </cols>
  <sheetData>
    <row r="1" spans="1:7" ht="12.75" customHeight="1" x14ac:dyDescent="0.2">
      <c r="A1" s="288" t="s">
        <v>299</v>
      </c>
      <c r="B1" s="288"/>
      <c r="C1" s="288"/>
      <c r="D1" s="288"/>
      <c r="E1" s="288"/>
      <c r="F1" s="100"/>
      <c r="G1" s="100"/>
    </row>
    <row r="2" spans="1:7" x14ac:dyDescent="0.2">
      <c r="A2" s="289" t="s">
        <v>300</v>
      </c>
      <c r="B2" s="289"/>
      <c r="C2" s="289"/>
      <c r="D2" s="289"/>
      <c r="E2" s="289"/>
      <c r="F2" s="101"/>
      <c r="G2" s="101"/>
    </row>
    <row r="3" spans="1:7" x14ac:dyDescent="0.2">
      <c r="A3" s="102"/>
      <c r="B3" s="102"/>
      <c r="C3" s="102"/>
      <c r="D3" s="102"/>
      <c r="E3" s="102"/>
      <c r="F3" s="102"/>
      <c r="G3" s="102"/>
    </row>
    <row r="4" spans="1:7" x14ac:dyDescent="0.2">
      <c r="A4" s="103" t="s">
        <v>301</v>
      </c>
      <c r="B4" s="101"/>
      <c r="C4" s="101"/>
      <c r="D4" s="101"/>
      <c r="E4" s="101"/>
      <c r="F4" s="101"/>
      <c r="G4" s="101"/>
    </row>
    <row r="5" spans="1:7" x14ac:dyDescent="0.2">
      <c r="A5" s="103" t="s">
        <v>302</v>
      </c>
      <c r="B5" s="101"/>
      <c r="C5" s="101"/>
      <c r="D5" s="101"/>
      <c r="E5" s="101"/>
      <c r="F5" s="101"/>
      <c r="G5" s="101"/>
    </row>
    <row r="6" spans="1:7" x14ac:dyDescent="0.2">
      <c r="A6" s="103" t="s">
        <v>303</v>
      </c>
      <c r="B6" s="101"/>
      <c r="C6" s="101"/>
      <c r="D6" s="101"/>
      <c r="E6" s="101"/>
      <c r="F6" s="101"/>
      <c r="G6" s="101"/>
    </row>
    <row r="7" spans="1:7" x14ac:dyDescent="0.2">
      <c r="A7" s="103" t="s">
        <v>304</v>
      </c>
      <c r="B7" s="101"/>
      <c r="C7" s="101"/>
      <c r="D7" s="101"/>
      <c r="E7" s="101"/>
      <c r="F7" s="101"/>
      <c r="G7" s="101"/>
    </row>
    <row r="8" spans="1:7" x14ac:dyDescent="0.2">
      <c r="A8" s="103" t="s">
        <v>305</v>
      </c>
      <c r="B8" s="101"/>
      <c r="C8" s="101"/>
      <c r="D8" s="101"/>
      <c r="E8" s="101"/>
      <c r="F8" s="101"/>
      <c r="G8" s="101"/>
    </row>
    <row r="9" spans="1:7" x14ac:dyDescent="0.2">
      <c r="A9" s="104"/>
      <c r="B9" s="104"/>
      <c r="C9" s="104"/>
      <c r="D9" s="104"/>
      <c r="E9" s="104"/>
      <c r="F9" s="104"/>
      <c r="G9" s="104"/>
    </row>
    <row r="10" spans="1:7" x14ac:dyDescent="0.2">
      <c r="A10" s="102"/>
      <c r="B10" s="102"/>
      <c r="C10" s="102"/>
      <c r="D10" s="102"/>
      <c r="E10" s="105"/>
      <c r="F10" s="102"/>
      <c r="G10" s="102"/>
    </row>
    <row r="11" spans="1:7" x14ac:dyDescent="0.2">
      <c r="A11" s="120" t="s">
        <v>343</v>
      </c>
      <c r="B11" s="106"/>
      <c r="C11" s="106"/>
      <c r="D11" s="106"/>
      <c r="F11" s="104"/>
      <c r="G11" s="104"/>
    </row>
    <row r="12" spans="1:7" x14ac:dyDescent="0.2">
      <c r="A12" s="108"/>
      <c r="B12" s="108"/>
      <c r="C12" s="108"/>
      <c r="D12" s="108"/>
      <c r="E12" s="108"/>
      <c r="F12" s="104"/>
      <c r="G12" s="104"/>
    </row>
    <row r="13" spans="1:7" x14ac:dyDescent="0.2">
      <c r="A13" s="108"/>
      <c r="B13" s="108"/>
      <c r="C13" s="108"/>
      <c r="D13" s="108"/>
      <c r="E13" s="108"/>
      <c r="F13" s="104"/>
      <c r="G13" s="104"/>
    </row>
    <row r="14" spans="1:7" x14ac:dyDescent="0.2">
      <c r="A14" s="104" t="s">
        <v>306</v>
      </c>
      <c r="E14" s="109" t="s">
        <v>172</v>
      </c>
    </row>
    <row r="16" spans="1:7" x14ac:dyDescent="0.2">
      <c r="A16" s="290" t="s">
        <v>307</v>
      </c>
      <c r="B16" s="290"/>
      <c r="C16" s="290"/>
      <c r="D16" s="290"/>
      <c r="E16" s="290"/>
    </row>
    <row r="17" spans="1:7" x14ac:dyDescent="0.2">
      <c r="A17" s="110"/>
      <c r="B17" s="110"/>
      <c r="C17" s="110"/>
      <c r="D17" s="110"/>
      <c r="E17" s="110"/>
    </row>
    <row r="18" spans="1:7" x14ac:dyDescent="0.2">
      <c r="A18" s="110"/>
      <c r="B18" s="110"/>
      <c r="C18" s="110"/>
      <c r="D18" s="110"/>
      <c r="E18" s="110"/>
    </row>
    <row r="19" spans="1:7" x14ac:dyDescent="0.2">
      <c r="A19" s="104" t="s">
        <v>4</v>
      </c>
      <c r="B19" s="104"/>
      <c r="C19" s="104"/>
      <c r="D19" s="104"/>
      <c r="E19" s="104"/>
      <c r="F19" s="104"/>
      <c r="G19" s="104"/>
    </row>
    <row r="21" spans="1:7" x14ac:dyDescent="0.2">
      <c r="A21" s="104"/>
      <c r="B21" s="104"/>
      <c r="C21" s="104"/>
      <c r="D21" s="104"/>
      <c r="E21" s="104"/>
      <c r="F21" s="104"/>
      <c r="G21" s="104"/>
    </row>
    <row r="22" spans="1:7" x14ac:dyDescent="0.2">
      <c r="A22" s="111"/>
      <c r="B22" s="280" t="s">
        <v>114</v>
      </c>
      <c r="C22" s="291"/>
      <c r="D22" s="280" t="s">
        <v>110</v>
      </c>
      <c r="E22" s="291"/>
    </row>
    <row r="23" spans="1:7" ht="36" x14ac:dyDescent="0.2">
      <c r="A23" s="112" t="s">
        <v>352</v>
      </c>
      <c r="B23" s="113" t="s">
        <v>344</v>
      </c>
      <c r="C23" s="113" t="s">
        <v>345</v>
      </c>
      <c r="D23" s="113" t="s">
        <v>346</v>
      </c>
      <c r="E23" s="113" t="s">
        <v>347</v>
      </c>
    </row>
    <row r="24" spans="1:7" x14ac:dyDescent="0.2">
      <c r="A24" s="114" t="s">
        <v>308</v>
      </c>
      <c r="B24" s="115">
        <v>3539822.25</v>
      </c>
      <c r="C24" s="115">
        <v>1687793.58</v>
      </c>
      <c r="D24" s="115">
        <v>3730023.37</v>
      </c>
      <c r="E24" s="115">
        <v>1976620.1600000001</v>
      </c>
    </row>
    <row r="25" spans="1:7" x14ac:dyDescent="0.2">
      <c r="A25" s="114" t="s">
        <v>309</v>
      </c>
      <c r="B25" s="115">
        <v>4264417.3099999996</v>
      </c>
      <c r="C25" s="115">
        <v>2144400.2199999997</v>
      </c>
      <c r="D25" s="115">
        <v>4355163.22</v>
      </c>
      <c r="E25" s="115">
        <v>2194033.0499999998</v>
      </c>
    </row>
    <row r="26" spans="1:7" x14ac:dyDescent="0.2">
      <c r="A26" s="114" t="s">
        <v>310</v>
      </c>
      <c r="B26" s="115">
        <v>1569075.47</v>
      </c>
      <c r="C26" s="115">
        <v>791388.27</v>
      </c>
      <c r="D26" s="115">
        <v>2087411.17</v>
      </c>
      <c r="E26" s="115">
        <v>1044351.9299999999</v>
      </c>
    </row>
    <row r="27" spans="1:7" x14ac:dyDescent="0.2">
      <c r="A27" s="114" t="s">
        <v>311</v>
      </c>
      <c r="B27" s="115">
        <v>2568162.65</v>
      </c>
      <c r="C27" s="115">
        <v>1108323.99</v>
      </c>
      <c r="D27" s="115">
        <v>2004393.38</v>
      </c>
      <c r="E27" s="115">
        <v>949288.33999999985</v>
      </c>
    </row>
    <row r="28" spans="1:7" x14ac:dyDescent="0.2">
      <c r="A28" s="114" t="s">
        <v>312</v>
      </c>
      <c r="B28" s="115">
        <v>512901.28</v>
      </c>
      <c r="C28" s="115">
        <v>267616.78000000003</v>
      </c>
      <c r="D28" s="115">
        <v>266759.25</v>
      </c>
      <c r="E28" s="115">
        <v>136849.1</v>
      </c>
    </row>
    <row r="29" spans="1:7" x14ac:dyDescent="0.2">
      <c r="A29" s="116" t="s">
        <v>87</v>
      </c>
      <c r="B29" s="117">
        <f>SUM(B24:B28)</f>
        <v>12454378.959999999</v>
      </c>
      <c r="C29" s="117">
        <f>SUM(C24:C28)</f>
        <v>5999522.8400000008</v>
      </c>
      <c r="D29" s="117">
        <f>SUM(D24:D28)</f>
        <v>12443750.390000001</v>
      </c>
      <c r="E29" s="117">
        <f>SUM(E24:E28)</f>
        <v>6301142.5799999991</v>
      </c>
    </row>
    <row r="30" spans="1:7" x14ac:dyDescent="0.2">
      <c r="B30" s="118"/>
      <c r="C30" s="118"/>
      <c r="D30" s="118"/>
      <c r="E30" s="118"/>
    </row>
    <row r="31" spans="1:7" x14ac:dyDescent="0.2">
      <c r="B31" s="118"/>
      <c r="C31" s="118"/>
      <c r="D31" s="119"/>
      <c r="E31" s="118"/>
    </row>
    <row r="32" spans="1:7" x14ac:dyDescent="0.2">
      <c r="A32" s="104"/>
      <c r="B32" s="120"/>
      <c r="C32" s="120"/>
      <c r="D32" s="120"/>
      <c r="E32" s="120"/>
      <c r="F32" s="104"/>
      <c r="G32" s="104"/>
    </row>
    <row r="33" spans="1:7" x14ac:dyDescent="0.2">
      <c r="A33" s="111"/>
      <c r="B33" s="280" t="s">
        <v>114</v>
      </c>
      <c r="C33" s="281"/>
      <c r="D33" s="280" t="s">
        <v>110</v>
      </c>
      <c r="E33" s="281"/>
    </row>
    <row r="34" spans="1:7" ht="36" x14ac:dyDescent="0.2">
      <c r="A34" s="112" t="s">
        <v>353</v>
      </c>
      <c r="B34" s="113" t="str">
        <f>B$23</f>
        <v>Kumulativ  01.01.2025. - 30.06.2025.</v>
      </c>
      <c r="C34" s="113" t="str">
        <f>C$23</f>
        <v>Tromjesečje 01.04.2025. - 30.06.2025.</v>
      </c>
      <c r="D34" s="113" t="str">
        <f>D$23</f>
        <v>Kumulativ  01.01.2026. - 30.06.2026.</v>
      </c>
      <c r="E34" s="113" t="str">
        <f>E$23</f>
        <v>Tromjesečje 01.04.2026. - 30.06.2026.</v>
      </c>
    </row>
    <row r="35" spans="1:7" x14ac:dyDescent="0.2">
      <c r="A35" s="121" t="s">
        <v>308</v>
      </c>
      <c r="B35" s="115">
        <v>821230.64</v>
      </c>
      <c r="C35" s="115">
        <v>385335.66000000003</v>
      </c>
      <c r="D35" s="115">
        <v>1052106.73</v>
      </c>
      <c r="E35" s="115">
        <v>498412.65</v>
      </c>
    </row>
    <row r="36" spans="1:7" x14ac:dyDescent="0.2">
      <c r="A36" s="121" t="s">
        <v>309</v>
      </c>
      <c r="B36" s="115">
        <v>1383571.9</v>
      </c>
      <c r="C36" s="115">
        <v>645293.33999999985</v>
      </c>
      <c r="D36" s="115">
        <v>1282663.77</v>
      </c>
      <c r="E36" s="115">
        <v>649034.33000000007</v>
      </c>
    </row>
    <row r="37" spans="1:7" x14ac:dyDescent="0.2">
      <c r="A37" s="121" t="s">
        <v>311</v>
      </c>
      <c r="B37" s="115">
        <v>280175.49</v>
      </c>
      <c r="C37" s="115">
        <v>129124.20999999999</v>
      </c>
      <c r="D37" s="115">
        <v>348537.4</v>
      </c>
      <c r="E37" s="115">
        <v>227209.01</v>
      </c>
    </row>
    <row r="38" spans="1:7" x14ac:dyDescent="0.2">
      <c r="A38" s="121" t="s">
        <v>312</v>
      </c>
      <c r="B38" s="115">
        <v>62082.91</v>
      </c>
      <c r="C38" s="115">
        <v>30048.400000000005</v>
      </c>
      <c r="D38" s="115">
        <v>86080.95</v>
      </c>
      <c r="E38" s="115">
        <v>64918.399999999994</v>
      </c>
    </row>
    <row r="39" spans="1:7" x14ac:dyDescent="0.2">
      <c r="A39" s="116" t="s">
        <v>87</v>
      </c>
      <c r="B39" s="117">
        <f>SUM(B35:B38)</f>
        <v>2547060.9400000004</v>
      </c>
      <c r="C39" s="117">
        <f>SUM(C35:C38)</f>
        <v>1189801.6099999999</v>
      </c>
      <c r="D39" s="117">
        <f>SUM(D35:D38)</f>
        <v>2769388.85</v>
      </c>
      <c r="E39" s="117">
        <f>SUM(E35:E38)</f>
        <v>1439574.39</v>
      </c>
    </row>
    <row r="40" spans="1:7" x14ac:dyDescent="0.2">
      <c r="B40" s="118"/>
      <c r="C40" s="118"/>
      <c r="D40" s="118"/>
      <c r="E40" s="118"/>
    </row>
    <row r="41" spans="1:7" x14ac:dyDescent="0.2">
      <c r="B41" s="118"/>
      <c r="C41" s="118"/>
      <c r="D41" s="119"/>
      <c r="E41" s="119"/>
    </row>
    <row r="42" spans="1:7" x14ac:dyDescent="0.2">
      <c r="A42" s="104"/>
      <c r="B42" s="120"/>
      <c r="C42" s="120"/>
      <c r="D42" s="120"/>
      <c r="E42" s="120"/>
      <c r="F42" s="104"/>
      <c r="G42" s="104"/>
    </row>
    <row r="43" spans="1:7" x14ac:dyDescent="0.2">
      <c r="A43" s="111"/>
      <c r="B43" s="280" t="s">
        <v>114</v>
      </c>
      <c r="C43" s="281"/>
      <c r="D43" s="280" t="s">
        <v>110</v>
      </c>
      <c r="E43" s="281"/>
    </row>
    <row r="44" spans="1:7" ht="36" x14ac:dyDescent="0.2">
      <c r="A44" s="112" t="s">
        <v>354</v>
      </c>
      <c r="B44" s="113" t="str">
        <f>B$23</f>
        <v>Kumulativ  01.01.2025. - 30.06.2025.</v>
      </c>
      <c r="C44" s="113" t="str">
        <f>C$23</f>
        <v>Tromjesečje 01.04.2025. - 30.06.2025.</v>
      </c>
      <c r="D44" s="113" t="str">
        <f>D$23</f>
        <v>Kumulativ  01.01.2026. - 30.06.2026.</v>
      </c>
      <c r="E44" s="113" t="str">
        <f>E$23</f>
        <v>Tromjesečje 01.04.2026. - 30.06.2026.</v>
      </c>
    </row>
    <row r="45" spans="1:7" x14ac:dyDescent="0.2">
      <c r="A45" s="114" t="s">
        <v>313</v>
      </c>
      <c r="B45" s="122">
        <v>1338541.81</v>
      </c>
      <c r="C45" s="122">
        <v>693984.97000000009</v>
      </c>
      <c r="D45" s="122">
        <v>1390648.76</v>
      </c>
      <c r="E45" s="122">
        <v>755380.23</v>
      </c>
    </row>
    <row r="46" spans="1:7" x14ac:dyDescent="0.2">
      <c r="A46" s="114" t="s">
        <v>314</v>
      </c>
      <c r="B46" s="122">
        <v>1539362.57</v>
      </c>
      <c r="C46" s="122">
        <v>807480.35000000009</v>
      </c>
      <c r="D46" s="122">
        <v>1523946.82</v>
      </c>
      <c r="E46" s="122">
        <v>800394.7300000001</v>
      </c>
    </row>
    <row r="47" spans="1:7" x14ac:dyDescent="0.2">
      <c r="A47" s="114" t="s">
        <v>315</v>
      </c>
      <c r="B47" s="122">
        <v>383049.22</v>
      </c>
      <c r="C47" s="122">
        <v>216871.37999999998</v>
      </c>
      <c r="D47" s="122">
        <v>382486.12</v>
      </c>
      <c r="E47" s="122">
        <v>202530.41</v>
      </c>
    </row>
    <row r="48" spans="1:7" x14ac:dyDescent="0.2">
      <c r="A48" s="114" t="s">
        <v>316</v>
      </c>
      <c r="B48" s="122">
        <v>139149.19</v>
      </c>
      <c r="C48" s="122">
        <v>77867.179999999993</v>
      </c>
      <c r="D48" s="122">
        <v>113185.34</v>
      </c>
      <c r="E48" s="122">
        <v>57927.09</v>
      </c>
    </row>
    <row r="49" spans="1:7" x14ac:dyDescent="0.2">
      <c r="A49" s="114" t="s">
        <v>317</v>
      </c>
      <c r="B49" s="122">
        <v>350078.61</v>
      </c>
      <c r="C49" s="122">
        <v>165212.21</v>
      </c>
      <c r="D49" s="122">
        <v>339613.95</v>
      </c>
      <c r="E49" s="122">
        <v>172090.39</v>
      </c>
    </row>
    <row r="50" spans="1:7" x14ac:dyDescent="0.2">
      <c r="A50" s="116" t="s">
        <v>87</v>
      </c>
      <c r="B50" s="123">
        <f>SUM(B45:B49)</f>
        <v>3750181.3999999994</v>
      </c>
      <c r="C50" s="123">
        <f>SUM(C45:C49)</f>
        <v>1961416.09</v>
      </c>
      <c r="D50" s="123">
        <f>SUM(D45:D49)</f>
        <v>3749880.99</v>
      </c>
      <c r="E50" s="123">
        <f>SUM(E45:E49)</f>
        <v>1988322.85</v>
      </c>
    </row>
    <row r="51" spans="1:7" x14ac:dyDescent="0.2">
      <c r="A51" s="124"/>
      <c r="B51" s="125"/>
      <c r="C51" s="125"/>
      <c r="D51" s="125"/>
      <c r="E51" s="125"/>
    </row>
    <row r="52" spans="1:7" x14ac:dyDescent="0.2">
      <c r="A52" s="124"/>
      <c r="B52" s="125"/>
      <c r="C52" s="125"/>
      <c r="D52" s="125"/>
      <c r="E52" s="125"/>
    </row>
    <row r="53" spans="1:7" x14ac:dyDescent="0.2">
      <c r="A53" s="104"/>
      <c r="B53" s="120"/>
      <c r="C53" s="120"/>
      <c r="D53" s="120"/>
      <c r="E53" s="120"/>
      <c r="F53" s="104"/>
      <c r="G53" s="104"/>
    </row>
    <row r="54" spans="1:7" x14ac:dyDescent="0.2">
      <c r="A54" s="111"/>
      <c r="B54" s="280" t="s">
        <v>114</v>
      </c>
      <c r="C54" s="281"/>
      <c r="D54" s="280" t="s">
        <v>110</v>
      </c>
      <c r="E54" s="281"/>
    </row>
    <row r="55" spans="1:7" ht="36" x14ac:dyDescent="0.2">
      <c r="A55" s="112" t="s">
        <v>355</v>
      </c>
      <c r="B55" s="113" t="str">
        <f>B$23</f>
        <v>Kumulativ  01.01.2025. - 30.06.2025.</v>
      </c>
      <c r="C55" s="113" t="str">
        <f>C$23</f>
        <v>Tromjesečje 01.04.2025. - 30.06.2025.</v>
      </c>
      <c r="D55" s="113" t="str">
        <f>D$23</f>
        <v>Kumulativ  01.01.2026. - 30.06.2026.</v>
      </c>
      <c r="E55" s="113" t="str">
        <f>E$23</f>
        <v>Tromjesečje 01.04.2026. - 30.06.2026.</v>
      </c>
    </row>
    <row r="56" spans="1:7" x14ac:dyDescent="0.2">
      <c r="A56" s="114" t="s">
        <v>318</v>
      </c>
      <c r="B56" s="115">
        <v>246607.85</v>
      </c>
      <c r="C56" s="115">
        <v>150240.09000000003</v>
      </c>
      <c r="D56" s="115">
        <v>273138.40000000002</v>
      </c>
      <c r="E56" s="115">
        <v>145280.62000000002</v>
      </c>
    </row>
    <row r="57" spans="1:7" x14ac:dyDescent="0.2">
      <c r="A57" s="114" t="s">
        <v>319</v>
      </c>
      <c r="B57" s="122">
        <v>172132.92</v>
      </c>
      <c r="C57" s="122">
        <v>137687.34000000003</v>
      </c>
      <c r="D57" s="122">
        <v>196541.49</v>
      </c>
      <c r="E57" s="122">
        <v>138003.44</v>
      </c>
    </row>
    <row r="58" spans="1:7" x14ac:dyDescent="0.2">
      <c r="A58" s="114" t="s">
        <v>320</v>
      </c>
      <c r="B58" s="122">
        <v>29016.89</v>
      </c>
      <c r="C58" s="122">
        <v>14932.8</v>
      </c>
      <c r="D58" s="122">
        <v>29931.17</v>
      </c>
      <c r="E58" s="122">
        <v>17081.629999999997</v>
      </c>
    </row>
    <row r="59" spans="1:7" x14ac:dyDescent="0.2">
      <c r="A59" s="114" t="s">
        <v>321</v>
      </c>
      <c r="B59" s="122">
        <v>472702.73</v>
      </c>
      <c r="C59" s="122">
        <v>252427.31999999998</v>
      </c>
      <c r="D59" s="122">
        <v>547891.74</v>
      </c>
      <c r="E59" s="122">
        <v>269356.45999999996</v>
      </c>
    </row>
    <row r="60" spans="1:7" x14ac:dyDescent="0.2">
      <c r="A60" s="114" t="s">
        <v>322</v>
      </c>
      <c r="B60" s="122">
        <v>373932.45</v>
      </c>
      <c r="C60" s="122">
        <v>156757.04</v>
      </c>
      <c r="D60" s="122">
        <v>346818.35</v>
      </c>
      <c r="E60" s="122">
        <v>131279.11999999997</v>
      </c>
    </row>
    <row r="61" spans="1:7" x14ac:dyDescent="0.2">
      <c r="A61" s="116" t="s">
        <v>87</v>
      </c>
      <c r="B61" s="123">
        <f>SUM(B56:B60)</f>
        <v>1294392.8400000001</v>
      </c>
      <c r="C61" s="123">
        <f>SUM(C56:C60)</f>
        <v>712044.59000000008</v>
      </c>
      <c r="D61" s="123">
        <f>SUM(D56:D60)</f>
        <v>1394321.15</v>
      </c>
      <c r="E61" s="123">
        <f>SUM(E56:E60)</f>
        <v>701001.27</v>
      </c>
    </row>
    <row r="62" spans="1:7" x14ac:dyDescent="0.2">
      <c r="B62" s="118"/>
      <c r="C62" s="118"/>
      <c r="D62" s="118"/>
      <c r="E62" s="118"/>
    </row>
    <row r="63" spans="1:7" x14ac:dyDescent="0.2">
      <c r="B63" s="118"/>
      <c r="C63" s="118"/>
      <c r="D63" s="119"/>
      <c r="E63" s="119"/>
    </row>
    <row r="65" spans="1:3" x14ac:dyDescent="0.2">
      <c r="A65" s="104" t="s">
        <v>323</v>
      </c>
    </row>
    <row r="68" spans="1:3" x14ac:dyDescent="0.2">
      <c r="A68" s="283" t="s">
        <v>337</v>
      </c>
      <c r="B68" s="286" t="s">
        <v>324</v>
      </c>
      <c r="C68" s="286" t="s">
        <v>350</v>
      </c>
    </row>
    <row r="69" spans="1:3" x14ac:dyDescent="0.2">
      <c r="A69" s="284"/>
      <c r="B69" s="287"/>
      <c r="C69" s="287"/>
    </row>
    <row r="70" spans="1:3" x14ac:dyDescent="0.2">
      <c r="A70" s="128" t="s">
        <v>329</v>
      </c>
      <c r="B70" s="129">
        <v>8541338.4400000032</v>
      </c>
      <c r="C70" s="129">
        <v>6416595.5299999993</v>
      </c>
    </row>
    <row r="71" spans="1:3" x14ac:dyDescent="0.2">
      <c r="A71" s="128" t="s">
        <v>330</v>
      </c>
      <c r="B71" s="129">
        <v>1814718.2200000002</v>
      </c>
      <c r="C71" s="129">
        <v>1169654.6500000008</v>
      </c>
    </row>
    <row r="72" spans="1:3" x14ac:dyDescent="0.2">
      <c r="A72" s="128" t="s">
        <v>325</v>
      </c>
      <c r="B72" s="129">
        <v>154766460.57000002</v>
      </c>
      <c r="C72" s="129">
        <v>153880852.54999992</v>
      </c>
    </row>
    <row r="73" spans="1:3" x14ac:dyDescent="0.2">
      <c r="A73" s="126" t="s">
        <v>87</v>
      </c>
      <c r="B73" s="127">
        <f>SUM(B70:B72)</f>
        <v>165122517.23000002</v>
      </c>
      <c r="C73" s="127">
        <f>SUM(C70:C72)</f>
        <v>161467102.72999993</v>
      </c>
    </row>
    <row r="76" spans="1:3" x14ac:dyDescent="0.2">
      <c r="A76" s="283" t="s">
        <v>351</v>
      </c>
      <c r="B76" s="286" t="str">
        <f>+B68</f>
        <v>31.12.2025.</v>
      </c>
      <c r="C76" s="286" t="str">
        <f>+C68</f>
        <v>30.06.2026.</v>
      </c>
    </row>
    <row r="77" spans="1:3" x14ac:dyDescent="0.2">
      <c r="A77" s="284"/>
      <c r="B77" s="287"/>
      <c r="C77" s="287"/>
    </row>
    <row r="78" spans="1:3" x14ac:dyDescent="0.2">
      <c r="A78" s="136" t="s">
        <v>331</v>
      </c>
      <c r="B78" s="129">
        <v>172149861.88999987</v>
      </c>
      <c r="C78" s="129">
        <v>178032296.29999959</v>
      </c>
    </row>
    <row r="79" spans="1:3" x14ac:dyDescent="0.2">
      <c r="A79" s="136" t="s">
        <v>326</v>
      </c>
      <c r="B79" s="129">
        <v>118717002.23000002</v>
      </c>
      <c r="C79" s="129">
        <v>143908767.69</v>
      </c>
    </row>
    <row r="80" spans="1:3" x14ac:dyDescent="0.2">
      <c r="A80" s="136" t="s">
        <v>327</v>
      </c>
      <c r="B80" s="129">
        <v>4980391.8500000015</v>
      </c>
      <c r="C80" s="129">
        <v>4060669.9000000004</v>
      </c>
    </row>
    <row r="81" spans="1:5" x14ac:dyDescent="0.2">
      <c r="A81" s="136" t="s">
        <v>328</v>
      </c>
      <c r="B81" s="129">
        <v>17262013.200000003</v>
      </c>
      <c r="C81" s="129">
        <v>16351743.799999999</v>
      </c>
    </row>
    <row r="82" spans="1:5" x14ac:dyDescent="0.2">
      <c r="A82" s="116" t="s">
        <v>87</v>
      </c>
      <c r="B82" s="127">
        <f>SUM(B78:B81)</f>
        <v>313109269.1699999</v>
      </c>
      <c r="C82" s="127">
        <f>SUM(C78:C81)</f>
        <v>342353477.68999958</v>
      </c>
    </row>
    <row r="83" spans="1:5" x14ac:dyDescent="0.2">
      <c r="A83" s="124"/>
      <c r="B83" s="130"/>
      <c r="C83" s="130"/>
    </row>
    <row r="84" spans="1:5" x14ac:dyDescent="0.2">
      <c r="A84" s="124"/>
      <c r="B84" s="130"/>
      <c r="C84" s="130"/>
      <c r="D84" s="131"/>
    </row>
    <row r="85" spans="1:5" x14ac:dyDescent="0.2">
      <c r="A85" s="283" t="s">
        <v>356</v>
      </c>
      <c r="B85" s="286">
        <f>+B15</f>
        <v>0</v>
      </c>
      <c r="C85" s="286">
        <f>+C15</f>
        <v>0</v>
      </c>
    </row>
    <row r="86" spans="1:5" x14ac:dyDescent="0.2">
      <c r="A86" s="284"/>
      <c r="B86" s="287"/>
      <c r="C86" s="287"/>
    </row>
    <row r="87" spans="1:5" x14ac:dyDescent="0.2">
      <c r="A87" s="132" t="s">
        <v>357</v>
      </c>
      <c r="B87" s="129">
        <v>9901688.5399999991</v>
      </c>
      <c r="C87" s="129">
        <v>0</v>
      </c>
    </row>
    <row r="88" spans="1:5" x14ac:dyDescent="0.2">
      <c r="A88" s="132" t="s">
        <v>358</v>
      </c>
      <c r="B88" s="129">
        <v>0</v>
      </c>
      <c r="C88" s="129">
        <v>9531779.4499999993</v>
      </c>
    </row>
    <row r="89" spans="1:5" x14ac:dyDescent="0.2">
      <c r="A89" s="132" t="s">
        <v>359</v>
      </c>
      <c r="B89" s="129">
        <v>3549465.07</v>
      </c>
      <c r="C89" s="129">
        <v>10066666.67</v>
      </c>
    </row>
    <row r="90" spans="1:5" x14ac:dyDescent="0.2">
      <c r="A90" s="132" t="s">
        <v>360</v>
      </c>
      <c r="B90" s="129">
        <v>6213108.3200000003</v>
      </c>
      <c r="C90" s="129">
        <v>11030384.879999999</v>
      </c>
    </row>
    <row r="91" spans="1:5" x14ac:dyDescent="0.2">
      <c r="A91" s="116" t="s">
        <v>87</v>
      </c>
      <c r="B91" s="127">
        <f>SUM(B87:B90)</f>
        <v>19664261.93</v>
      </c>
      <c r="C91" s="127">
        <f>SUM(C87:C90)</f>
        <v>30628830.999999996</v>
      </c>
    </row>
    <row r="93" spans="1:5" ht="30" customHeight="1" x14ac:dyDescent="0.2">
      <c r="A93" s="285" t="s">
        <v>361</v>
      </c>
      <c r="B93" s="285"/>
      <c r="C93" s="285"/>
      <c r="D93" s="285"/>
      <c r="E93" s="285"/>
    </row>
    <row r="94" spans="1:5" ht="30" customHeight="1" x14ac:dyDescent="0.2">
      <c r="A94" s="285" t="s">
        <v>364</v>
      </c>
      <c r="B94" s="285"/>
      <c r="C94" s="285"/>
      <c r="D94" s="285"/>
      <c r="E94" s="285"/>
    </row>
    <row r="95" spans="1:5" x14ac:dyDescent="0.2">
      <c r="A95" s="124"/>
      <c r="B95" s="130"/>
      <c r="C95" s="130"/>
      <c r="D95" s="131"/>
    </row>
    <row r="96" spans="1:5" x14ac:dyDescent="0.2">
      <c r="A96" s="124"/>
      <c r="B96" s="130"/>
      <c r="C96" s="130"/>
      <c r="D96" s="131"/>
    </row>
    <row r="97" spans="1:7" x14ac:dyDescent="0.2">
      <c r="A97" s="283" t="s">
        <v>338</v>
      </c>
      <c r="B97" s="286" t="str">
        <f>+B68</f>
        <v>31.12.2025.</v>
      </c>
      <c r="C97" s="286" t="str">
        <f>+C68</f>
        <v>30.06.2026.</v>
      </c>
    </row>
    <row r="98" spans="1:7" x14ac:dyDescent="0.2">
      <c r="A98" s="284"/>
      <c r="B98" s="287"/>
      <c r="C98" s="287"/>
    </row>
    <row r="99" spans="1:7" x14ac:dyDescent="0.2">
      <c r="A99" s="132" t="s">
        <v>331</v>
      </c>
      <c r="B99" s="129">
        <v>386164291.37999356</v>
      </c>
      <c r="C99" s="129">
        <v>390674338.61997753</v>
      </c>
    </row>
    <row r="100" spans="1:7" x14ac:dyDescent="0.2">
      <c r="A100" s="132" t="s">
        <v>326</v>
      </c>
      <c r="B100" s="129">
        <v>195517024.19000012</v>
      </c>
      <c r="C100" s="129">
        <v>169579197.03999999</v>
      </c>
    </row>
    <row r="101" spans="1:7" x14ac:dyDescent="0.2">
      <c r="A101" s="132" t="s">
        <v>327</v>
      </c>
      <c r="B101" s="129">
        <v>31041217.520000007</v>
      </c>
      <c r="C101" s="129">
        <v>29049955.290000007</v>
      </c>
    </row>
    <row r="102" spans="1:7" x14ac:dyDescent="0.2">
      <c r="A102" s="132" t="s">
        <v>328</v>
      </c>
      <c r="B102" s="129">
        <v>34454471.689999998</v>
      </c>
      <c r="C102" s="129">
        <v>22646343.75</v>
      </c>
    </row>
    <row r="103" spans="1:7" x14ac:dyDescent="0.2">
      <c r="A103" s="116" t="s">
        <v>87</v>
      </c>
      <c r="B103" s="127">
        <f>SUM(B99:B102)</f>
        <v>647177004.77999377</v>
      </c>
      <c r="C103" s="127">
        <f>SUM(C99:C102)</f>
        <v>611949834.69997752</v>
      </c>
    </row>
    <row r="105" spans="1:7" x14ac:dyDescent="0.2">
      <c r="A105" s="107" t="s">
        <v>348</v>
      </c>
    </row>
    <row r="107" spans="1:7" x14ac:dyDescent="0.2">
      <c r="A107" s="283" t="s">
        <v>349</v>
      </c>
      <c r="B107" s="286" t="str">
        <f>+B68</f>
        <v>31.12.2025.</v>
      </c>
      <c r="C107" s="286" t="str">
        <f>+C68</f>
        <v>30.06.2026.</v>
      </c>
      <c r="G107"/>
    </row>
    <row r="108" spans="1:7" x14ac:dyDescent="0.2">
      <c r="A108" s="284"/>
      <c r="B108" s="287"/>
      <c r="C108" s="287"/>
      <c r="G108"/>
    </row>
    <row r="109" spans="1:7" x14ac:dyDescent="0.2">
      <c r="A109" s="132" t="s">
        <v>339</v>
      </c>
      <c r="B109" s="129">
        <v>663717050.96999943</v>
      </c>
      <c r="C109" s="129">
        <v>619694529.56999874</v>
      </c>
      <c r="G109"/>
    </row>
    <row r="110" spans="1:7" x14ac:dyDescent="0.2">
      <c r="A110" s="132" t="s">
        <v>340</v>
      </c>
      <c r="B110" s="129">
        <v>3124215.74</v>
      </c>
      <c r="C110" s="129">
        <v>22884136.060000002</v>
      </c>
      <c r="G110"/>
    </row>
    <row r="111" spans="1:7" x14ac:dyDescent="0.2">
      <c r="A111" s="116" t="s">
        <v>87</v>
      </c>
      <c r="B111" s="127">
        <f>SUM(B109:B110)</f>
        <v>666841266.70999944</v>
      </c>
      <c r="C111" s="127">
        <f>SUM(C109:C110)</f>
        <v>642578665.62999868</v>
      </c>
      <c r="G111"/>
    </row>
    <row r="114" spans="1:7" ht="30" customHeight="1" x14ac:dyDescent="0.2">
      <c r="A114" s="285" t="s">
        <v>332</v>
      </c>
      <c r="B114" s="285"/>
      <c r="C114" s="285"/>
      <c r="D114" s="285"/>
      <c r="E114" s="285"/>
      <c r="F114" s="134"/>
      <c r="G114" s="134"/>
    </row>
    <row r="115" spans="1:7" ht="30" customHeight="1" x14ac:dyDescent="0.2">
      <c r="A115" s="285" t="s">
        <v>333</v>
      </c>
      <c r="B115" s="285"/>
      <c r="C115" s="285"/>
      <c r="D115" s="285"/>
      <c r="E115" s="285"/>
      <c r="F115" s="134"/>
      <c r="G115" s="134"/>
    </row>
    <row r="116" spans="1:7" ht="24.95" customHeight="1" x14ac:dyDescent="0.2">
      <c r="A116" s="285" t="s">
        <v>334</v>
      </c>
      <c r="B116" s="285"/>
      <c r="C116" s="285"/>
      <c r="D116" s="285"/>
      <c r="E116" s="285"/>
      <c r="F116" s="134"/>
      <c r="G116" s="134"/>
    </row>
    <row r="117" spans="1:7" ht="24.95" customHeight="1" x14ac:dyDescent="0.2">
      <c r="A117" s="133" t="s">
        <v>335</v>
      </c>
      <c r="B117" s="133"/>
      <c r="C117" s="133"/>
      <c r="D117" s="133"/>
      <c r="E117" s="133"/>
      <c r="F117" s="134"/>
      <c r="G117" s="134"/>
    </row>
    <row r="118" spans="1:7" ht="24.95" customHeight="1" x14ac:dyDescent="0.2">
      <c r="A118" s="285" t="s">
        <v>362</v>
      </c>
      <c r="B118" s="285"/>
      <c r="C118" s="285"/>
      <c r="D118" s="285"/>
      <c r="E118" s="285"/>
      <c r="F118" s="134"/>
      <c r="G118" s="134"/>
    </row>
    <row r="119" spans="1:7" ht="24.95" customHeight="1" x14ac:dyDescent="0.2">
      <c r="A119" s="133" t="s">
        <v>336</v>
      </c>
      <c r="B119" s="133"/>
      <c r="C119" s="133"/>
      <c r="D119" s="133"/>
      <c r="E119" s="133"/>
      <c r="F119" s="134"/>
      <c r="G119" s="134"/>
    </row>
    <row r="120" spans="1:7" ht="30" customHeight="1" x14ac:dyDescent="0.2">
      <c r="A120" s="285" t="s">
        <v>363</v>
      </c>
      <c r="B120" s="285"/>
      <c r="C120" s="285"/>
      <c r="D120" s="285"/>
      <c r="E120" s="285"/>
      <c r="F120" s="134"/>
      <c r="G120" s="134"/>
    </row>
    <row r="121" spans="1:7" x14ac:dyDescent="0.2">
      <c r="A121" s="282"/>
      <c r="B121" s="282"/>
      <c r="C121" s="282"/>
      <c r="D121" s="282"/>
      <c r="E121" s="282"/>
      <c r="F121" s="135"/>
      <c r="G121" s="135"/>
    </row>
    <row r="122" spans="1:7" x14ac:dyDescent="0.2">
      <c r="A122" s="99"/>
      <c r="B122" s="99"/>
      <c r="C122" s="99"/>
      <c r="D122" s="99"/>
      <c r="E122" s="99"/>
    </row>
    <row r="123" spans="1:7" x14ac:dyDescent="0.2">
      <c r="A123"/>
      <c r="B123"/>
      <c r="C123"/>
      <c r="D123"/>
      <c r="E123"/>
      <c r="F123"/>
      <c r="G123"/>
    </row>
    <row r="124" spans="1:7" x14ac:dyDescent="0.2">
      <c r="A124"/>
      <c r="B124"/>
      <c r="C124"/>
      <c r="D124"/>
      <c r="E124"/>
      <c r="F124"/>
      <c r="G124"/>
    </row>
    <row r="125" spans="1:7" x14ac:dyDescent="0.2">
      <c r="A125"/>
      <c r="B125"/>
      <c r="C125"/>
      <c r="D125"/>
      <c r="E125"/>
      <c r="F125"/>
      <c r="G125"/>
    </row>
    <row r="126" spans="1:7" x14ac:dyDescent="0.2">
      <c r="A126"/>
      <c r="B126"/>
      <c r="C126"/>
      <c r="D126"/>
      <c r="E126"/>
      <c r="F126"/>
      <c r="G126"/>
    </row>
    <row r="127" spans="1:7" x14ac:dyDescent="0.2">
      <c r="A127"/>
      <c r="B127"/>
      <c r="C127"/>
      <c r="D127"/>
      <c r="E127"/>
      <c r="F127"/>
      <c r="G127"/>
    </row>
    <row r="128" spans="1:7" x14ac:dyDescent="0.2">
      <c r="A128"/>
      <c r="B128"/>
      <c r="C128"/>
      <c r="D128"/>
      <c r="E128"/>
      <c r="F128"/>
      <c r="G128"/>
    </row>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sheetData>
  <mergeCells count="34">
    <mergeCell ref="A107:A108"/>
    <mergeCell ref="B107:B108"/>
    <mergeCell ref="B43:C43"/>
    <mergeCell ref="D43:E43"/>
    <mergeCell ref="B54:C54"/>
    <mergeCell ref="D54:E54"/>
    <mergeCell ref="C76:C77"/>
    <mergeCell ref="C107:C108"/>
    <mergeCell ref="A85:A86"/>
    <mergeCell ref="B85:B86"/>
    <mergeCell ref="C85:C86"/>
    <mergeCell ref="A93:E93"/>
    <mergeCell ref="A94:E94"/>
    <mergeCell ref="A1:E1"/>
    <mergeCell ref="A2:E2"/>
    <mergeCell ref="A16:E16"/>
    <mergeCell ref="B22:C22"/>
    <mergeCell ref="D22:E22"/>
    <mergeCell ref="B33:C33"/>
    <mergeCell ref="D33:E33"/>
    <mergeCell ref="A121:E121"/>
    <mergeCell ref="A68:A69"/>
    <mergeCell ref="A76:A77"/>
    <mergeCell ref="A97:A98"/>
    <mergeCell ref="A114:E114"/>
    <mergeCell ref="A115:E115"/>
    <mergeCell ref="A116:E116"/>
    <mergeCell ref="A118:E118"/>
    <mergeCell ref="A120:E120"/>
    <mergeCell ref="B97:B98"/>
    <mergeCell ref="C97:C98"/>
    <mergeCell ref="B68:B69"/>
    <mergeCell ref="C68:C69"/>
    <mergeCell ref="B76:B77"/>
  </mergeCells>
  <pageMargins left="0.7" right="0.7" top="0.75" bottom="0.75" header="0.3" footer="0.3"/>
  <pageSetup paperSize="9" scale="74" orientation="portrait" verticalDpi="0" r:id="rId1"/>
  <rowBreaks count="1" manualBreakCount="1">
    <brk id="6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Bilješke!Print_Area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Željka Artner-Pavković</dc:creator>
  <cp:lastModifiedBy>Željka Artner-Pavković</cp:lastModifiedBy>
  <cp:lastPrinted>2026-07-21T11:18:46Z</cp:lastPrinted>
  <dcterms:created xsi:type="dcterms:W3CDTF">2008-10-17T11:51:54Z</dcterms:created>
  <dcterms:modified xsi:type="dcterms:W3CDTF">2026-07-28T08:01:58Z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