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5-03-31_TFI-KI\"/>
    </mc:Choice>
  </mc:AlternateContent>
  <xr:revisionPtr revIDLastSave="0" documentId="8_{1763EC65-495F-488E-BC55-C1534074E093}"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activeTab="1"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Bilješke!$A$1:$G$161</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7" i="24" l="1"/>
  <c r="B132" i="24"/>
  <c r="B125" i="24"/>
  <c r="B118" i="24"/>
  <c r="B95" i="24"/>
  <c r="B115" i="24"/>
  <c r="C115" i="24"/>
  <c r="C92" i="24"/>
  <c r="C147" i="24" l="1"/>
  <c r="C132" i="24"/>
  <c r="C125" i="24"/>
  <c r="C118" i="24"/>
  <c r="C95" i="24"/>
  <c r="B92" i="24"/>
  <c r="B26" i="24" l="1"/>
  <c r="C26" i="24"/>
  <c r="D26" i="24"/>
  <c r="E26" i="24"/>
  <c r="B30" i="24"/>
  <c r="C30" i="24"/>
  <c r="D30" i="24"/>
  <c r="E30" i="24"/>
  <c r="B35" i="24"/>
  <c r="C35" i="24"/>
  <c r="D35" i="24"/>
  <c r="E35" i="24"/>
  <c r="B39" i="24"/>
  <c r="C39" i="24"/>
  <c r="D39" i="24"/>
  <c r="E39" i="24"/>
  <c r="B45" i="24"/>
  <c r="C45" i="24"/>
  <c r="D45" i="24"/>
  <c r="E45" i="24"/>
  <c r="B49" i="24"/>
  <c r="C49" i="24"/>
  <c r="D49" i="24"/>
  <c r="E49" i="24"/>
  <c r="B55" i="24"/>
  <c r="C55" i="24"/>
  <c r="D55" i="24"/>
  <c r="E55" i="24"/>
  <c r="B59" i="24"/>
  <c r="C59" i="24"/>
  <c r="D59" i="24"/>
  <c r="E59" i="24"/>
  <c r="B62" i="24"/>
  <c r="C62" i="24"/>
  <c r="D62" i="24"/>
  <c r="E62" i="24"/>
  <c r="B66" i="24"/>
  <c r="C66" i="24"/>
  <c r="D66" i="24"/>
  <c r="E66" i="24"/>
  <c r="B69" i="24"/>
  <c r="C69" i="24"/>
  <c r="D69" i="24"/>
  <c r="E69" i="24"/>
  <c r="B73" i="24"/>
  <c r="C73" i="24"/>
  <c r="D73" i="24"/>
  <c r="E73" i="24"/>
  <c r="B76" i="24"/>
  <c r="C76" i="24"/>
  <c r="D76" i="24"/>
  <c r="E76" i="24"/>
  <c r="B122" i="24"/>
  <c r="C122" i="24"/>
  <c r="B129" i="24"/>
  <c r="C129" i="24"/>
  <c r="B140" i="24"/>
  <c r="C140" i="24"/>
  <c r="B153" i="24"/>
  <c r="C153"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H63" i="26"/>
  <c r="H78" i="26" s="1"/>
  <c r="H42" i="27"/>
  <c r="I42" i="27"/>
  <c r="K42" i="27"/>
  <c r="K47" i="27"/>
  <c r="I47" i="27"/>
  <c r="H47" i="27"/>
  <c r="I40" i="26"/>
  <c r="H40" i="26"/>
  <c r="I63" i="26"/>
  <c r="I78" i="26" s="1"/>
  <c r="R26" i="29"/>
  <c r="H60" i="28"/>
  <c r="H63" i="28" s="1"/>
  <c r="I60" i="28"/>
  <c r="I63" i="28" s="1"/>
  <c r="R9" i="29"/>
  <c r="I46" i="27" l="1"/>
  <c r="I69" i="27" s="1"/>
  <c r="I71" i="27" s="1"/>
  <c r="I44" i="27"/>
  <c r="K46" i="27"/>
  <c r="K69" i="27" s="1"/>
  <c r="K71" i="27" s="1"/>
  <c r="K44" i="27"/>
  <c r="H46" i="27"/>
  <c r="H69" i="27" s="1"/>
  <c r="H71" i="27" s="1"/>
  <c r="H44" i="27"/>
  <c r="J46" i="27"/>
  <c r="J69" i="27" s="1"/>
  <c r="J71" i="27" s="1"/>
  <c r="J44" i="27"/>
</calcChain>
</file>

<file path=xl/sharedStrings.xml><?xml version="1.0" encoding="utf-8"?>
<sst xmlns="http://schemas.openxmlformats.org/spreadsheetml/2006/main" count="483" uniqueCount="388">
  <si>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</si>
  <si>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</si>
  <si>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</si>
  <si>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</si>
  <si>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</si>
  <si>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</si>
  <si>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</si>
  <si>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</si>
  <si>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</si>
  <si>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</si>
  <si>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</si>
  <si>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</si>
  <si>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</si>
  <si>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</si>
  <si>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</si>
  <si>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</si>
  <si>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</si>
  <si>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</si>
  <si>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</si>
  <si>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</si>
  <si>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</si>
  <si>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</si>
  <si>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</si>
  <si>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</si>
  <si>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</si>
  <si>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</si>
  <si>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</si>
  <si>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</si>
  <si>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</si>
  <si>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</si>
  <si>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</si>
  <si>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</si>
  <si>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</si>
  <si>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</si>
  <si>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</si>
  <si>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</si>
  <si>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</si>
  <si>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</si>
  <si>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</si>
  <si>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</si>
  <si>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</si>
  <si>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</si>
  <si>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</si>
  <si>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</si>
  <si>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</si>
  <si>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</si>
  <si>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</si>
  <si>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</si>
  <si>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</si>
  <si>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</si>
  <si>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</si>
  <si>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</si>
  <si>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</si>
  <si>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</si>
  <si>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</si>
  <si>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</si>
  <si>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</si>
  <si>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</si>
  <si>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</si>
  <si>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</si>
  <si>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</si>
  <si>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</si>
  <si>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</si>
  <si>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</si>
  <si>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</si>
  <si>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</si>
  <si>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</si>
  <si>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</si>
  <si>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</si>
  <si>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</si>
  <si>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</si>
  <si>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</si>
  <si>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</si>
  <si>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</si>
  <si>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</si>
  <si>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</si>
  <si>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</si>
  <si>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</si>
  <si>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</si>
  <si>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</si>
  <si>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</si>
  <si>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</si>
  <si>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</si>
  <si>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</si>
  <si>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</si>
  <si>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</si>
  <si>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</si>
  <si>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</si>
  <si>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</si>
  <si>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</si>
  <si>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</si>
  <si>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</si>
  <si>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</si>
  <si>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</si>
  <si>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</si>
  <si>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</si>
  <si>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</si>
  <si>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</si>
  <si>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</si>
  <si>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</si>
  <si>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</si>
  <si>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</si>
  <si>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</si>
  <si>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</si>
  <si>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</si>
  <si>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</si>
  <si>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</si>
  <si>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</si>
  <si>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</si>
  <si>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</si>
  <si>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</si>
  <si>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</si>
  <si>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</si>
  <si>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</si>
  <si>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</si>
  <si>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</si>
  <si>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</si>
  <si>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</si>
  <si>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</si>
  <si>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</si>
  <si>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</si>
  <si>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</si>
  <si>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</si>
  <si>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</si>
  <si>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</si>
  <si>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</si>
  <si>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</si>
  <si>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</si>
  <si>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</si>
  <si>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</si>
  <si>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</si>
  <si>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</si>
  <si>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</si>
  <si>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</si>
  <si>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</si>
  <si>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</si>
  <si>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</si>
  <si>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</si>
  <si>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</si>
  <si>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</si>
  <si>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</si>
  <si>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</si>
  <si>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</si>
  <si>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</si>
  <si>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</si>
  <si>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</si>
  <si>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</si>
  <si>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</si>
  <si>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</si>
  <si>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</si>
  <si>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</si>
  <si>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</si>
  <si>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</si>
  <si>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</si>
  <si>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</si>
  <si>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</si>
  <si>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</si>
  <si>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</si>
  <si>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</si>
  <si>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</si>
  <si>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</si>
  <si>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</si>
  <si>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</si>
  <si>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</si>
  <si>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</si>
  <si>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</si>
  <si>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</si>
  <si>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</si>
  <si>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</si>
  <si>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</si>
  <si>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</si>
  <si>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</si>
  <si>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</si>
  <si>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</si>
  <si>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</si>
  <si>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</si>
  <si>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</si>
  <si>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</si>
  <si>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</si>
  <si>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</si>
  <si>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</si>
  <si>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</si>
  <si>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</si>
  <si>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</si>
  <si>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</si>
  <si>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</si>
  <si>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</si>
  <si>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</si>
  <si>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</si>
  <si>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</si>
  <si>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</si>
  <si>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</si>
  <si>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</si>
  <si>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</si>
  <si>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</si>
  <si>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</si>
  <si>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</si>
  <si>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</si>
  <si>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</si>
  <si>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</si>
  <si>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</si>
  <si>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</si>
  <si>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</si>
  <si>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</si>
  <si>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</si>
  <si>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</si>
  <si>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</si>
  <si>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</si>
  <si>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</si>
  <si>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</si>
  <si>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</si>
  <si>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</si>
  <si>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</si>
  <si>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</si>
  <si>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</si>
  <si>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</si>
  <si>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</si>
  <si>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</si>
  <si>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</si>
  <si>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</si>
  <si>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</si>
  <si>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</si>
  <si>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</si>
  <si>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</si>
  <si>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</si>
  <si>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</si>
  <si>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</si>
  <si>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</si>
  <si>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</si>
  <si>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</si>
  <si>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</si>
  <si>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</si>
  <si>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</si>
  <si>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</si>
  <si>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</si>
  <si>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</si>
  <si>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</si>
  <si>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</si>
  <si>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</si>
  <si>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</si>
  <si>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</si>
  <si>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</si>
  <si>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</si>
  <si>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</si>
  <si>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</si>
  <si>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</si>
  <si>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</si>
  <si>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</si>
  <si>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</si>
  <si>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</si>
  <si>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</si>
  <si>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</si>
  <si>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</si>
  <si>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</si>
  <si>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</si>
  <si>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</si>
  <si>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</si>
  <si>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</si>
  <si>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</si>
  <si>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</si>
  <si>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</si>
  <si>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</si>
  <si>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</si>
  <si>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</si>
  <si>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</si>
  <si>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</si>
  <si>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</si>
  <si>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</si>
  <si>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</si>
  <si>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</si>
  <si>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</si>
  <si>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</si>
  <si>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</si>
  <si>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</si>
  <si>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</si>
  <si>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</si>
  <si>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</si>
  <si>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</si>
  <si>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</si>
  <si>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</si>
  <si>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</si>
  <si>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</si>
  <si>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</si>
  <si>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</si>
  <si>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</si>
  <si>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</si>
  <si>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</si>
  <si>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</si>
  <si>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</si>
  <si>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</si>
  <si>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</si>
  <si>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</si>
  <si>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</si>
  <si>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</si>
  <si>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</si>
  <si>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</si>
  <si>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</si>
  <si>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</si>
  <si>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</si>
  <si>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</si>
  <si>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</si>
  <si>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</si>
  <si>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</si>
  <si>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</si>
  <si>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</si>
  <si>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</si>
  <si>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</si>
  <si>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</si>
  <si>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</si>
  <si>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</si>
  <si>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</si>
  <si>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</si>
  <si>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</si>
  <si>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</si>
  <si>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</si>
  <si>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</si>
  <si>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</si>
  <si>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</si>
  <si>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</si>
  <si>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</si>
  <si>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</si>
  <si>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</si>
  <si>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</si>
  <si>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</si>
  <si>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</si>
  <si>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</si>
  <si>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</si>
  <si>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</si>
  <si>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</si>
  <si>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</si>
  <si>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Administrativni rashodi</t>
  </si>
  <si>
    <t>AOP oznaka 018</t>
  </si>
  <si>
    <t>(Rashodi za zaposlenike)</t>
  </si>
  <si>
    <t>(Ostali administrativni rashodi)</t>
  </si>
  <si>
    <t>Amortizacija</t>
  </si>
  <si>
    <t>AOP oznaka 020</t>
  </si>
  <si>
    <t>Nekretnine, postrojenja i oprema</t>
  </si>
  <si>
    <t>Ostala nematerijalna imovina</t>
  </si>
  <si>
    <t>Umanjenje vrijednosti ili (-) ukidanje umanjenja vrijednosti po financijskoj imovini koja se ne mjeri po fer vrijednosti kroz dobit ili gubitak</t>
  </si>
  <si>
    <t>AOP oznaka 023</t>
  </si>
  <si>
    <t>(Financijska imovina po fer vrijednosti kroz ostalu sveobuhvatnu dobit)</t>
  </si>
  <si>
    <t>(Financijska imovina po amortiziranom trošku)</t>
  </si>
  <si>
    <t>BILANCA STANJA</t>
  </si>
  <si>
    <t>Krediti i predujmovi</t>
  </si>
  <si>
    <t>Kreditne institucije</t>
  </si>
  <si>
    <t>Ostala imovina</t>
  </si>
  <si>
    <t>Ostali dani depoziti</t>
  </si>
  <si>
    <t>Kućanstva</t>
  </si>
  <si>
    <t>Dani krediti</t>
  </si>
  <si>
    <t>Nefinancijska društva</t>
  </si>
  <si>
    <t>Faktoring</t>
  </si>
  <si>
    <t>Opće države</t>
  </si>
  <si>
    <t>Ostala financijska društva</t>
  </si>
  <si>
    <t>Središnje banke</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</si>
  <si>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</si>
  <si>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</si>
  <si>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</si>
  <si>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</si>
  <si>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</si>
  <si>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</si>
  <si>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</si>
  <si>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</si>
  <si>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</si>
  <si>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</si>
  <si>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</si>
  <si>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</si>
  <si>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</si>
  <si>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Pri sastavljanju financijskih izvještaja za izvještajno razdoblje primjenjene su iste računovodstvene politike kao i u posljednjim godišnjim financijskim izvještajima.</t>
  </si>
  <si>
    <t>Banka nije član grupe banaka, nema društva kćeri i ne sastavlja konsolidirane financijske izvještaje.</t>
  </si>
  <si>
    <t>Nepokriveni akreditivi</t>
  </si>
  <si>
    <t>Pisma namjere</t>
  </si>
  <si>
    <t>Dužnički vrijednosni papiri</t>
  </si>
  <si>
    <t>AOP oznaka 022</t>
  </si>
  <si>
    <t>Blagajnički i trezorski zapisi</t>
  </si>
  <si>
    <t>Mjenice</t>
  </si>
  <si>
    <t>Obveznice</t>
  </si>
  <si>
    <t>31.12.2024.</t>
  </si>
  <si>
    <t>stanje na dan 31.03.2025</t>
  </si>
  <si>
    <t>u razdoblju 01.01.2025 do 31.03.2025</t>
  </si>
  <si>
    <t>Izvještajno razdoblje: 1. siječnja 2025. - 31. ožujka 2025.</t>
  </si>
  <si>
    <t>Kumulativ  01.01.2024. - 31.03.2024.</t>
  </si>
  <si>
    <t>Tromjesečje 01.01.2024. - 31.03.2024.</t>
  </si>
  <si>
    <t>Kumulativ  01.01.2025. - 31.03.2025.</t>
  </si>
  <si>
    <t>Tromjesečje 01.01.2025. - 31.03.2025.</t>
  </si>
  <si>
    <t>31.03.2025.</t>
  </si>
  <si>
    <t>Prosječni broj zaposlenih tijekom tekućeg tromjesečja iznosi 221 zaposlenika.</t>
  </si>
  <si>
    <t xml:space="preserve">U 2025. godini Banka nije primala javne subvencije. </t>
  </si>
  <si>
    <t>Prema mišljenju Uprave, nakon 31. ožujka 2025. godine do objave ovih financijskih izvještaja, u poslovanju Banke nisu zabilježeni događaji koji značajno utječu na financijski položaj i uspješnost poslovanja Banke.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</si>
</sst>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color theme="1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sz val="9"/>
      <color rgb="FFFF0000"/>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1" fillId="0" borderId="0" applyNumberFormat="0" applyFill="0" applyBorder="0" applyAlignment="0" applyProtection="0"/>
    <xf numFmtId="0" fontId="38" fillId="0" borderId="0"/>
    <xf numFmtId="0" fontId="2" fillId="0" borderId="0"/>
    <xf numFmtId="0" fontId="2" fillId="0" borderId="0"/>
  </cellStyleXfs>
  <cellXfs count="310">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 fillId="0" borderId="0" xfId="0" applyFont="1" applyAlignment="1">
      <alignment horizontal="left" vertical="top" wrapText="1"/>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4" fillId="0" borderId="0" xfId="0" applyFont="1" applyAlignment="1">
      <alignment vertical="center"/>
    </xf>
    <xf numFmtId="0" fontId="32" fillId="0" borderId="0" xfId="0" applyFont="1" applyAlignment="1">
      <alignment horizontal="left" vertical="top"/>
    </xf>
    <xf numFmtId="0" fontId="32" fillId="0" borderId="0" xfId="0" applyFont="1" applyAlignment="1">
      <alignment vertical="top"/>
    </xf>
    <xf numFmtId="0" fontId="32" fillId="0" borderId="0" xfId="0" applyFont="1" applyAlignment="1">
      <alignment horizontal="left"/>
    </xf>
    <xf numFmtId="0" fontId="32" fillId="0" borderId="0" xfId="0" applyFont="1"/>
    <xf numFmtId="0" fontId="33" fillId="0" borderId="0" xfId="0" applyFont="1" applyAlignment="1">
      <alignment vertical="top"/>
    </xf>
    <xf numFmtId="0" fontId="33" fillId="0" borderId="0" xfId="0" applyFont="1"/>
    <xf numFmtId="0" fontId="33" fillId="0" borderId="0" xfId="0" applyFont="1" applyAlignment="1">
      <alignment horizontal="left"/>
    </xf>
    <xf numFmtId="0" fontId="34" fillId="0" borderId="0" xfId="0" applyFont="1" applyAlignment="1">
      <alignment vertical="top"/>
    </xf>
    <xf numFmtId="0" fontId="34" fillId="0" borderId="0" xfId="0" applyFont="1"/>
    <xf numFmtId="0" fontId="34" fillId="0" borderId="0" xfId="0" applyFont="1" applyAlignment="1">
      <alignment horizontal="left"/>
    </xf>
    <xf numFmtId="0" fontId="34" fillId="15" borderId="17" xfId="0" applyFont="1" applyFill="1" applyBorder="1"/>
    <xf numFmtId="0" fontId="34" fillId="15" borderId="18" xfId="0" applyFont="1" applyFill="1" applyBorder="1" applyAlignment="1">
      <alignment vertical="top"/>
    </xf>
    <xf numFmtId="3" fontId="4" fillId="15" borderId="19" xfId="6" applyNumberFormat="1" applyFont="1" applyFill="1" applyBorder="1" applyAlignment="1">
      <alignment horizontal="center" vertical="center" wrapText="1"/>
    </xf>
    <xf numFmtId="0" fontId="35" fillId="0" borderId="19" xfId="0" applyFont="1" applyBorder="1" applyAlignment="1">
      <alignment vertical="center"/>
    </xf>
    <xf numFmtId="3" fontId="35" fillId="0" borderId="19" xfId="0" applyNumberFormat="1" applyFont="1" applyBorder="1" applyAlignment="1">
      <alignment horizontal="right" vertical="center" wrapText="1"/>
    </xf>
    <xf numFmtId="0" fontId="36" fillId="0" borderId="19" xfId="0" applyFont="1" applyBorder="1" applyAlignment="1">
      <alignment vertical="center"/>
    </xf>
    <xf numFmtId="3" fontId="36" fillId="0" borderId="19" xfId="0" applyNumberFormat="1" applyFont="1" applyBorder="1" applyAlignment="1">
      <alignment horizontal="right" vertical="center" wrapText="1"/>
    </xf>
    <xf numFmtId="0" fontId="5" fillId="0" borderId="0" xfId="0" applyFont="1"/>
    <xf numFmtId="0" fontId="4" fillId="0" borderId="0" xfId="0" applyFont="1"/>
    <xf numFmtId="0" fontId="35" fillId="0" borderId="19" xfId="0" applyFont="1" applyBorder="1" applyAlignment="1">
      <alignment vertical="center" wrapText="1"/>
    </xf>
    <xf numFmtId="3" fontId="35" fillId="0" borderId="19" xfId="0" applyNumberFormat="1" applyFont="1" applyBorder="1" applyAlignment="1">
      <alignment horizontal="right" vertical="center"/>
    </xf>
    <xf numFmtId="3" fontId="36" fillId="0" borderId="19" xfId="0" applyNumberFormat="1" applyFont="1" applyBorder="1" applyAlignment="1">
      <alignment horizontal="right" vertical="center"/>
    </xf>
    <xf numFmtId="0" fontId="36" fillId="0" borderId="0" xfId="0" applyFont="1" applyAlignment="1">
      <alignment vertical="center"/>
    </xf>
    <xf numFmtId="3" fontId="37" fillId="0" borderId="0" xfId="0" applyNumberFormat="1" applyFont="1" applyAlignment="1">
      <alignment horizontal="right" vertical="center"/>
    </xf>
    <xf numFmtId="0" fontId="34" fillId="15" borderId="18" xfId="0" applyFont="1" applyFill="1" applyBorder="1" applyAlignment="1">
      <alignment vertical="center"/>
    </xf>
    <xf numFmtId="0" fontId="40" fillId="0" borderId="19" xfId="8" applyFont="1" applyBorder="1" applyAlignment="1">
      <alignment horizontal="left" vertical="center"/>
    </xf>
    <xf numFmtId="3" fontId="5" fillId="0" borderId="19" xfId="0" applyNumberFormat="1" applyFont="1" applyBorder="1"/>
    <xf numFmtId="3" fontId="4" fillId="0" borderId="19" xfId="0" applyNumberFormat="1" applyFont="1" applyBorder="1"/>
    <xf numFmtId="0" fontId="5" fillId="0" borderId="19" xfId="8" applyFont="1" applyBorder="1" applyAlignment="1">
      <alignment horizontal="left" vertical="center" wrapText="1"/>
    </xf>
    <xf numFmtId="0" fontId="4" fillId="0" borderId="19" xfId="8" applyFont="1" applyBorder="1" applyAlignment="1">
      <alignment vertical="center" wrapText="1"/>
    </xf>
    <xf numFmtId="0" fontId="32" fillId="0" borderId="19" xfId="0" applyFont="1" applyBorder="1" applyAlignment="1">
      <alignment horizontal="left"/>
    </xf>
    <xf numFmtId="3" fontId="32" fillId="0" borderId="19" xfId="0" applyNumberFormat="1" applyFont="1" applyBorder="1"/>
    <xf numFmtId="0" fontId="34" fillId="0" borderId="19" xfId="0" applyFont="1" applyBorder="1" applyAlignment="1">
      <alignment horizontal="left" indent="1"/>
    </xf>
    <xf numFmtId="3" fontId="34" fillId="0" borderId="19" xfId="0" applyNumberFormat="1" applyFont="1" applyBorder="1"/>
    <xf numFmtId="0" fontId="41" fillId="0" borderId="0" xfId="0" applyFont="1"/>
    <xf numFmtId="3" fontId="32" fillId="0" borderId="0" xfId="0" applyNumberFormat="1" applyFont="1"/>
    <xf numFmtId="0" fontId="5" fillId="9" borderId="19" xfId="9" applyFont="1" applyFill="1" applyBorder="1" applyAlignment="1">
      <alignment horizontal="left" vertical="center" indent="1"/>
    </xf>
    <xf numFmtId="3" fontId="5" fillId="0" borderId="19" xfId="10" applyNumberFormat="1" applyFont="1" applyBorder="1" applyAlignment="1">
      <alignment horizontal="right"/>
    </xf>
    <xf numFmtId="3" fontId="4" fillId="0" borderId="19" xfId="10" applyNumberFormat="1" applyFont="1" applyBorder="1" applyAlignment="1">
      <alignment horizontal="right"/>
    </xf>
    <xf numFmtId="0" fontId="5" fillId="0" borderId="19" xfId="9" applyFont="1" applyBorder="1" applyAlignment="1">
      <alignment horizontal="left" vertical="center" indent="1"/>
    </xf>
    <xf numFmtId="0" fontId="39" fillId="0" borderId="19" xfId="9" applyFont="1" applyBorder="1" applyAlignment="1">
      <alignment horizontal="justify" vertical="center"/>
    </xf>
    <xf numFmtId="0" fontId="34" fillId="0" borderId="19" xfId="0" applyFont="1" applyBorder="1"/>
    <xf numFmtId="0" fontId="42" fillId="0" borderId="0" xfId="0" applyFont="1"/>
    <xf numFmtId="3" fontId="32" fillId="15" borderId="0" xfId="0" applyNumberFormat="1" applyFont="1" applyFill="1" applyAlignment="1">
      <alignment horizontal="center"/>
    </xf>
    <xf numFmtId="0" fontId="34" fillId="0" borderId="19" xfId="0" applyFont="1" applyBorder="1" applyAlignment="1">
      <alignment wrapText="1"/>
    </xf>
    <xf numFmtId="0" fontId="5" fillId="0" borderId="0" xfId="0" applyFont="1" applyAlignment="1">
      <alignment vertical="top"/>
    </xf>
    <xf numFmtId="0" fontId="34" fillId="0" borderId="0" xfId="0" applyFont="1" applyAlignment="1">
      <alignment vertical="top" wrapText="1"/>
    </xf>
    <xf numFmtId="0" fontId="5" fillId="0" borderId="0" xfId="0" applyFont="1" applyAlignment="1">
      <alignment vertical="top" wrapText="1"/>
    </xf>
    <xf numFmtId="0" fontId="34"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wrapText="1"/>
    </xf>
    <xf numFmtId="0" fontId="5" fillId="0" borderId="0" xfId="0" applyFont="1" applyAlignment="1">
      <alignment horizontal="right"/>
    </xf>
    <xf numFmtId="0" fontId="4" fillId="0" borderId="11" xfId="4" applyFont="1" applyBorder="1" applyAlignment="1" applyProtection="1">
      <alignment horizontal="center" vertical="center"/>
      <protection locked="0"/>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xf numFmtId="0" fontId="31" fillId="10" borderId="14" xfId="7" applyFill="1" applyBorder="1" applyAlignment="1" applyProtection="1">
      <alignment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2"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protection locked="0"/>
    </xf>
    <xf numFmtId="0" fontId="22" fillId="9" borderId="0" xfId="4" applyFont="1" applyFill="1" applyProtection="1">
      <protection locked="0"/>
    </xf>
    <xf numFmtId="0" fontId="22" fillId="9" borderId="0" xfId="4" applyFont="1" applyFill="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49" fontId="4" fillId="14" borderId="1" xfId="5" applyNumberFormat="1" applyFont="1" applyFill="1" applyBorder="1" applyAlignment="1">
      <alignment horizontal="left" vertical="center" wrapText="1" indent="1"/>
    </xf>
    <xf numFmtId="0" fontId="2" fillId="4" borderId="16" xfId="5" applyFill="1" applyBorder="1" applyAlignment="1">
      <alignment horizontal="left" vertical="center" wrapText="1"/>
    </xf>
    <xf numFmtId="0" fontId="2" fillId="0" borderId="16" xfId="5" applyBorder="1"/>
    <xf numFmtId="0" fontId="4" fillId="4" borderId="1" xfId="5" applyFont="1" applyFill="1" applyBorder="1" applyAlignment="1">
      <alignment horizontal="left" vertical="center" wrapText="1"/>
    </xf>
    <xf numFmtId="0" fontId="5" fillId="4" borderId="1" xfId="5" applyFont="1" applyFill="1" applyBorder="1" applyAlignment="1">
      <alignment horizontal="left" vertical="center" wrapText="1"/>
    </xf>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49" fontId="5"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49" fontId="4" fillId="14" borderId="1" xfId="5" applyNumberFormat="1" applyFont="1" applyFill="1" applyBorder="1" applyAlignment="1">
      <alignment horizontal="left" vertical="center" wrapText="1"/>
    </xf>
    <xf numFmtId="49" fontId="4"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xf>
    <xf numFmtId="0" fontId="5" fillId="4" borderId="1" xfId="5" applyFont="1" applyFill="1" applyBorder="1" applyAlignment="1">
      <alignment vertical="center"/>
    </xf>
    <xf numFmtId="49" fontId="5" fillId="0" borderId="1" xfId="6" applyNumberFormat="1" applyFont="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49" fontId="4"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3"/>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5" fillId="0" borderId="1" xfId="6" applyNumberFormat="1" applyFont="1" applyBorder="1" applyAlignment="1">
      <alignment horizontal="left" vertical="center" wrapText="1" inden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6" applyNumberFormat="1" applyFont="1" applyBorder="1" applyAlignment="1">
      <alignment horizontal="left" vertical="center" wrapText="1" inden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4" fillId="0" borderId="1" xfId="6" applyFont="1" applyBorder="1" applyAlignment="1">
      <alignment horizontal="left"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0" fontId="14" fillId="0" borderId="1" xfId="6" applyFont="1" applyBorder="1" applyAlignment="1">
      <alignment horizontal="left" vertical="center" wrapText="1"/>
    </xf>
    <xf numFmtId="0" fontId="3" fillId="0" borderId="1" xfId="6" applyFont="1" applyBorder="1" applyAlignment="1">
      <alignment horizontal="left" vertical="center" wrapText="1"/>
    </xf>
    <xf numFmtId="3" fontId="2" fillId="0" borderId="1" xfId="6" applyNumberFormat="1" applyBorder="1" applyAlignment="1">
      <alignment horizontal="center" vertical="center" wrapText="1"/>
    </xf>
    <xf numFmtId="0" fontId="14" fillId="14" borderId="1" xfId="6" applyFont="1" applyFill="1" applyBorder="1" applyAlignment="1">
      <alignment horizontal="left" vertical="center" wrapText="1"/>
    </xf>
    <xf numFmtId="3" fontId="4" fillId="15" borderId="20" xfId="6" applyNumberFormat="1" applyFont="1" applyFill="1" applyBorder="1" applyAlignment="1">
      <alignment horizontal="center" vertical="center" wrapText="1"/>
    </xf>
    <xf numFmtId="3" fontId="4" fillId="15" borderId="21" xfId="6" applyNumberFormat="1" applyFont="1" applyFill="1" applyBorder="1" applyAlignment="1">
      <alignment horizontal="center" vertical="center" wrapText="1"/>
    </xf>
    <xf numFmtId="0" fontId="4" fillId="0" borderId="0" xfId="0" applyFont="1" applyAlignment="1">
      <alignment horizontal="left" vertical="center"/>
    </xf>
    <xf numFmtId="0" fontId="32" fillId="0" borderId="0" xfId="0" applyFont="1" applyAlignment="1">
      <alignment horizontal="left" vertical="top"/>
    </xf>
    <xf numFmtId="0" fontId="34" fillId="0" borderId="0" xfId="0" applyFont="1" applyAlignment="1">
      <alignment horizontal="left" vertical="top"/>
    </xf>
    <xf numFmtId="3" fontId="4" fillId="15" borderId="17" xfId="6" applyNumberFormat="1" applyFont="1" applyFill="1" applyBorder="1" applyAlignment="1">
      <alignment horizontal="center" vertical="center" wrapText="1"/>
    </xf>
    <xf numFmtId="3" fontId="4" fillId="15" borderId="18" xfId="6" applyNumberFormat="1" applyFont="1" applyFill="1" applyBorder="1" applyAlignment="1">
      <alignment horizontal="center" vertical="center" wrapText="1"/>
    </xf>
    <xf numFmtId="0" fontId="5" fillId="0" borderId="0" xfId="0" applyFont="1" applyAlignment="1">
      <alignment horizontal="left" vertical="center" wrapText="1"/>
    </xf>
    <xf numFmtId="49" fontId="34" fillId="0" borderId="0" xfId="0" applyNumberFormat="1" applyFont="1" applyAlignment="1">
      <alignment horizontal="left" vertical="top" wrapText="1"/>
    </xf>
    <xf numFmtId="49" fontId="34" fillId="0" borderId="0" xfId="0" applyNumberFormat="1" applyFont="1" applyAlignment="1">
      <alignment horizontal="left" vertical="top"/>
    </xf>
  </cellXfs>
  <cellStyles count="11">
    <cellStyle name="Hyperlink" xfId="7" builtinId="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9" xr:uid="{13A17942-5FB4-4B8D-975B-C86084B5E4BE}"/>
    <cellStyle name="Normalno 2 2" xfId="8" xr:uid="{DCDCB6F7-5257-4A54-9EDF-D3A2EA7B7D7E}"/>
    <cellStyle name="Obično 2" xfId="10" xr:uid="{67051C51-30C3-42EB-8007-75E0A6BC7EE5}"/>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view="pageBreakPreview" zoomScaleNormal="100" zoomScaleSheetLayoutView="100" workbookViewId="0">
      <selection activeCell="Q23" sqref="Q23"/>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05" t="s">
        <v>197</v>
      </c>
      <c r="B1" s="206"/>
      <c r="C1" s="206"/>
      <c r="D1" s="2"/>
      <c r="E1" s="2"/>
      <c r="F1" s="2"/>
      <c r="G1" s="2"/>
      <c r="H1" s="2"/>
      <c r="I1" s="2"/>
      <c r="J1" s="3"/>
    </row>
    <row r="2" spans="1:10" ht="14.45" customHeight="1" x14ac:dyDescent="0.25">
      <c r="A2" s="207" t="s">
        <v>213</v>
      </c>
      <c r="B2" s="208"/>
      <c r="C2" s="208"/>
      <c r="D2" s="208"/>
      <c r="E2" s="208"/>
      <c r="F2" s="208"/>
      <c r="G2" s="208"/>
      <c r="H2" s="208"/>
      <c r="I2" s="208"/>
      <c r="J2" s="209"/>
    </row>
    <row r="3" spans="1:10" x14ac:dyDescent="0.25">
      <c r="A3" s="5"/>
      <c r="B3" s="6"/>
      <c r="C3" s="6"/>
      <c r="D3" s="6"/>
      <c r="E3" s="6"/>
      <c r="F3" s="6"/>
      <c r="G3" s="6"/>
      <c r="H3" s="6"/>
      <c r="I3" s="6"/>
      <c r="J3" s="7"/>
    </row>
    <row r="4" spans="1:10" ht="33.6" customHeight="1" x14ac:dyDescent="0.25">
      <c r="A4" s="210" t="s">
        <v>198</v>
      </c>
      <c r="B4" s="211"/>
      <c r="C4" s="211"/>
      <c r="D4" s="211"/>
      <c r="E4" s="212">
        <v>45658</v>
      </c>
      <c r="F4" s="213"/>
      <c r="G4" s="8" t="s">
        <v>0</v>
      </c>
      <c r="H4" s="214">
        <v>45747</v>
      </c>
      <c r="I4" s="213"/>
      <c r="J4" s="9"/>
    </row>
    <row r="5" spans="1:10" s="10" customFormat="1" ht="10.15" customHeight="1" x14ac:dyDescent="0.25">
      <c r="A5" s="215"/>
      <c r="B5" s="216"/>
      <c r="C5" s="216"/>
      <c r="D5" s="216"/>
      <c r="E5" s="216"/>
      <c r="F5" s="216"/>
      <c r="G5" s="216"/>
      <c r="H5" s="216"/>
      <c r="I5" s="216"/>
      <c r="J5" s="217"/>
    </row>
    <row r="6" spans="1:10" ht="20.45" customHeight="1" x14ac:dyDescent="0.25">
      <c r="A6" s="11"/>
      <c r="B6" s="12" t="s">
        <v>218</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201" t="s">
        <v>220</v>
      </c>
      <c r="B10" s="202"/>
      <c r="C10" s="202"/>
      <c r="D10" s="202"/>
      <c r="E10" s="202"/>
      <c r="F10" s="202"/>
      <c r="G10" s="202"/>
      <c r="H10" s="202"/>
      <c r="I10" s="202"/>
      <c r="J10" s="21"/>
    </row>
    <row r="11" spans="1:10" ht="24.6" customHeight="1" x14ac:dyDescent="0.25">
      <c r="A11" s="188" t="s">
        <v>199</v>
      </c>
      <c r="B11" s="203"/>
      <c r="C11" s="195" t="s">
        <v>283</v>
      </c>
      <c r="D11" s="196"/>
      <c r="E11" s="22"/>
      <c r="F11" s="158" t="s">
        <v>221</v>
      </c>
      <c r="G11" s="199"/>
      <c r="H11" s="175" t="s">
        <v>284</v>
      </c>
      <c r="I11" s="176"/>
      <c r="J11" s="23"/>
    </row>
    <row r="12" spans="1:10" ht="14.45" customHeight="1" x14ac:dyDescent="0.25">
      <c r="A12" s="24"/>
      <c r="B12" s="25"/>
      <c r="C12" s="25"/>
      <c r="D12" s="25"/>
      <c r="E12" s="204"/>
      <c r="F12" s="204"/>
      <c r="G12" s="204"/>
      <c r="H12" s="204"/>
      <c r="I12" s="26"/>
      <c r="J12" s="23"/>
    </row>
    <row r="13" spans="1:10" ht="21" customHeight="1" x14ac:dyDescent="0.25">
      <c r="A13" s="157" t="s">
        <v>214</v>
      </c>
      <c r="B13" s="199"/>
      <c r="C13" s="195" t="s">
        <v>285</v>
      </c>
      <c r="D13" s="196"/>
      <c r="E13" s="218"/>
      <c r="F13" s="204"/>
      <c r="G13" s="204"/>
      <c r="H13" s="204"/>
      <c r="I13" s="26"/>
      <c r="J13" s="23"/>
    </row>
    <row r="14" spans="1:10" ht="10.9" customHeight="1" x14ac:dyDescent="0.25">
      <c r="A14" s="22"/>
      <c r="B14" s="26"/>
      <c r="C14" s="25"/>
      <c r="D14" s="25"/>
      <c r="E14" s="164"/>
      <c r="F14" s="164"/>
      <c r="G14" s="164"/>
      <c r="H14" s="164"/>
      <c r="I14" s="25"/>
      <c r="J14" s="27"/>
    </row>
    <row r="15" spans="1:10" ht="22.9" customHeight="1" x14ac:dyDescent="0.25">
      <c r="A15" s="157" t="s">
        <v>200</v>
      </c>
      <c r="B15" s="199"/>
      <c r="C15" s="195" t="s">
        <v>286</v>
      </c>
      <c r="D15" s="196"/>
      <c r="E15" s="200"/>
      <c r="F15" s="190"/>
      <c r="G15" s="28" t="s">
        <v>222</v>
      </c>
      <c r="H15" s="175" t="s">
        <v>287</v>
      </c>
      <c r="I15" s="176"/>
      <c r="J15" s="29"/>
    </row>
    <row r="16" spans="1:10" ht="10.9" customHeight="1" x14ac:dyDescent="0.25">
      <c r="A16" s="22"/>
      <c r="B16" s="26"/>
      <c r="C16" s="25"/>
      <c r="D16" s="25"/>
      <c r="E16" s="164"/>
      <c r="F16" s="164"/>
      <c r="G16" s="164"/>
      <c r="H16" s="164"/>
      <c r="I16" s="25"/>
      <c r="J16" s="27"/>
    </row>
    <row r="17" spans="1:10" ht="22.9" customHeight="1" x14ac:dyDescent="0.25">
      <c r="A17" s="30"/>
      <c r="B17" s="28" t="s">
        <v>223</v>
      </c>
      <c r="C17" s="195" t="s">
        <v>288</v>
      </c>
      <c r="D17" s="196"/>
      <c r="E17" s="31"/>
      <c r="F17" s="31"/>
      <c r="G17" s="31"/>
      <c r="H17" s="31"/>
      <c r="I17" s="31"/>
      <c r="J17" s="29"/>
    </row>
    <row r="18" spans="1:10" x14ac:dyDescent="0.25">
      <c r="A18" s="197"/>
      <c r="B18" s="198"/>
      <c r="C18" s="164"/>
      <c r="D18" s="164"/>
      <c r="E18" s="164"/>
      <c r="F18" s="164"/>
      <c r="G18" s="164"/>
      <c r="H18" s="164"/>
      <c r="I18" s="25"/>
      <c r="J18" s="27"/>
    </row>
    <row r="19" spans="1:10" x14ac:dyDescent="0.25">
      <c r="A19" s="188" t="s">
        <v>201</v>
      </c>
      <c r="B19" s="189"/>
      <c r="C19" s="166" t="s">
        <v>289</v>
      </c>
      <c r="D19" s="167"/>
      <c r="E19" s="167"/>
      <c r="F19" s="167"/>
      <c r="G19" s="167"/>
      <c r="H19" s="167"/>
      <c r="I19" s="167"/>
      <c r="J19" s="168"/>
    </row>
    <row r="20" spans="1:10" x14ac:dyDescent="0.25">
      <c r="A20" s="24"/>
      <c r="B20" s="25"/>
      <c r="C20" s="32"/>
      <c r="D20" s="25"/>
      <c r="E20" s="164"/>
      <c r="F20" s="164"/>
      <c r="G20" s="164"/>
      <c r="H20" s="164"/>
      <c r="I20" s="25"/>
      <c r="J20" s="27"/>
    </row>
    <row r="21" spans="1:10" x14ac:dyDescent="0.25">
      <c r="A21" s="188" t="s">
        <v>202</v>
      </c>
      <c r="B21" s="189"/>
      <c r="C21" s="175">
        <v>48000</v>
      </c>
      <c r="D21" s="176"/>
      <c r="E21" s="164"/>
      <c r="F21" s="164"/>
      <c r="G21" s="166" t="s">
        <v>290</v>
      </c>
      <c r="H21" s="167"/>
      <c r="I21" s="167"/>
      <c r="J21" s="168"/>
    </row>
    <row r="22" spans="1:10" x14ac:dyDescent="0.25">
      <c r="A22" s="24"/>
      <c r="B22" s="25"/>
      <c r="C22" s="25"/>
      <c r="D22" s="25"/>
      <c r="E22" s="164"/>
      <c r="F22" s="164"/>
      <c r="G22" s="164"/>
      <c r="H22" s="164"/>
      <c r="I22" s="25"/>
      <c r="J22" s="27"/>
    </row>
    <row r="23" spans="1:10" x14ac:dyDescent="0.25">
      <c r="A23" s="188" t="s">
        <v>203</v>
      </c>
      <c r="B23" s="189"/>
      <c r="C23" s="166" t="s">
        <v>291</v>
      </c>
      <c r="D23" s="167"/>
      <c r="E23" s="167"/>
      <c r="F23" s="167"/>
      <c r="G23" s="167"/>
      <c r="H23" s="167"/>
      <c r="I23" s="167"/>
      <c r="J23" s="168"/>
    </row>
    <row r="24" spans="1:10" x14ac:dyDescent="0.25">
      <c r="A24" s="24"/>
      <c r="B24" s="25"/>
      <c r="C24" s="25"/>
      <c r="D24" s="25"/>
      <c r="E24" s="164"/>
      <c r="F24" s="164"/>
      <c r="G24" s="164"/>
      <c r="H24" s="164"/>
      <c r="I24" s="25"/>
      <c r="J24" s="27"/>
    </row>
    <row r="25" spans="1:10" x14ac:dyDescent="0.25">
      <c r="A25" s="188" t="s">
        <v>204</v>
      </c>
      <c r="B25" s="189"/>
      <c r="C25" s="192" t="s">
        <v>292</v>
      </c>
      <c r="D25" s="193"/>
      <c r="E25" s="193"/>
      <c r="F25" s="193"/>
      <c r="G25" s="193"/>
      <c r="H25" s="193"/>
      <c r="I25" s="193"/>
      <c r="J25" s="194"/>
    </row>
    <row r="26" spans="1:10" x14ac:dyDescent="0.25">
      <c r="A26" s="24"/>
      <c r="B26" s="25"/>
      <c r="C26" s="32"/>
      <c r="D26" s="25"/>
      <c r="E26" s="164"/>
      <c r="F26" s="164"/>
      <c r="G26" s="164"/>
      <c r="H26" s="164"/>
      <c r="I26" s="25"/>
      <c r="J26" s="27"/>
    </row>
    <row r="27" spans="1:10" x14ac:dyDescent="0.25">
      <c r="A27" s="188" t="s">
        <v>205</v>
      </c>
      <c r="B27" s="189"/>
      <c r="C27" s="192" t="s">
        <v>293</v>
      </c>
      <c r="D27" s="193"/>
      <c r="E27" s="193"/>
      <c r="F27" s="193"/>
      <c r="G27" s="193"/>
      <c r="H27" s="193"/>
      <c r="I27" s="193"/>
      <c r="J27" s="194"/>
    </row>
    <row r="28" spans="1:10" ht="13.9" customHeight="1" x14ac:dyDescent="0.25">
      <c r="A28" s="24"/>
      <c r="B28" s="25"/>
      <c r="C28" s="32"/>
      <c r="D28" s="25"/>
      <c r="E28" s="164"/>
      <c r="F28" s="164"/>
      <c r="G28" s="164"/>
      <c r="H28" s="164"/>
      <c r="I28" s="25"/>
      <c r="J28" s="27"/>
    </row>
    <row r="29" spans="1:10" ht="22.9" customHeight="1" x14ac:dyDescent="0.25">
      <c r="A29" s="191" t="s">
        <v>215</v>
      </c>
      <c r="B29" s="178"/>
      <c r="C29" s="156">
        <v>218</v>
      </c>
      <c r="D29" s="34"/>
      <c r="E29" s="169"/>
      <c r="F29" s="169"/>
      <c r="G29" s="169"/>
      <c r="H29" s="169"/>
      <c r="I29" s="35"/>
      <c r="J29" s="36"/>
    </row>
    <row r="30" spans="1:10" x14ac:dyDescent="0.25">
      <c r="A30" s="24"/>
      <c r="B30" s="25"/>
      <c r="C30" s="25"/>
      <c r="D30" s="25"/>
      <c r="E30" s="164"/>
      <c r="F30" s="164"/>
      <c r="G30" s="164"/>
      <c r="H30" s="164"/>
      <c r="I30" s="35"/>
      <c r="J30" s="36"/>
    </row>
    <row r="31" spans="1:10" x14ac:dyDescent="0.25">
      <c r="A31" s="188" t="s">
        <v>206</v>
      </c>
      <c r="B31" s="189"/>
      <c r="C31" s="46" t="s">
        <v>225</v>
      </c>
      <c r="D31" s="187" t="s">
        <v>224</v>
      </c>
      <c r="E31" s="173"/>
      <c r="F31" s="173"/>
      <c r="G31" s="173"/>
      <c r="H31" s="25"/>
      <c r="I31" s="37" t="s">
        <v>225</v>
      </c>
      <c r="J31" s="38" t="s">
        <v>226</v>
      </c>
    </row>
    <row r="32" spans="1:10" x14ac:dyDescent="0.25">
      <c r="A32" s="188"/>
      <c r="B32" s="189"/>
      <c r="C32" s="39"/>
      <c r="D32" s="8"/>
      <c r="E32" s="190"/>
      <c r="F32" s="190"/>
      <c r="G32" s="190"/>
      <c r="H32" s="190"/>
      <c r="I32" s="35"/>
      <c r="J32" s="36"/>
    </row>
    <row r="33" spans="1:10" x14ac:dyDescent="0.25">
      <c r="A33" s="188" t="s">
        <v>216</v>
      </c>
      <c r="B33" s="189"/>
      <c r="C33" s="33" t="s">
        <v>228</v>
      </c>
      <c r="D33" s="187" t="s">
        <v>227</v>
      </c>
      <c r="E33" s="173"/>
      <c r="F33" s="173"/>
      <c r="G33" s="173"/>
      <c r="H33" s="31"/>
      <c r="I33" s="37" t="s">
        <v>228</v>
      </c>
      <c r="J33" s="38" t="s">
        <v>229</v>
      </c>
    </row>
    <row r="34" spans="1:10" x14ac:dyDescent="0.25">
      <c r="A34" s="24"/>
      <c r="B34" s="25"/>
      <c r="C34" s="25"/>
      <c r="D34" s="25"/>
      <c r="E34" s="164"/>
      <c r="F34" s="164"/>
      <c r="G34" s="164"/>
      <c r="H34" s="164"/>
      <c r="I34" s="25"/>
      <c r="J34" s="27"/>
    </row>
    <row r="35" spans="1:10" x14ac:dyDescent="0.25">
      <c r="A35" s="187" t="s">
        <v>217</v>
      </c>
      <c r="B35" s="173"/>
      <c r="C35" s="173"/>
      <c r="D35" s="173"/>
      <c r="E35" s="173" t="s">
        <v>207</v>
      </c>
      <c r="F35" s="173"/>
      <c r="G35" s="173"/>
      <c r="H35" s="173"/>
      <c r="I35" s="173"/>
      <c r="J35" s="40" t="s">
        <v>208</v>
      </c>
    </row>
    <row r="36" spans="1:10" x14ac:dyDescent="0.25">
      <c r="A36" s="24"/>
      <c r="B36" s="25"/>
      <c r="C36" s="25"/>
      <c r="D36" s="25"/>
      <c r="E36" s="164"/>
      <c r="F36" s="164"/>
      <c r="G36" s="164"/>
      <c r="H36" s="164"/>
      <c r="I36" s="25"/>
      <c r="J36" s="36"/>
    </row>
    <row r="37" spans="1:10" x14ac:dyDescent="0.25">
      <c r="A37" s="181"/>
      <c r="B37" s="182"/>
      <c r="C37" s="182"/>
      <c r="D37" s="182"/>
      <c r="E37" s="181"/>
      <c r="F37" s="182"/>
      <c r="G37" s="182"/>
      <c r="H37" s="182"/>
      <c r="I37" s="183"/>
      <c r="J37" s="94"/>
    </row>
    <row r="38" spans="1:10" x14ac:dyDescent="0.25">
      <c r="A38" s="97"/>
      <c r="B38" s="95"/>
      <c r="C38" s="98"/>
      <c r="D38" s="186"/>
      <c r="E38" s="186"/>
      <c r="F38" s="186"/>
      <c r="G38" s="186"/>
      <c r="H38" s="186"/>
      <c r="I38" s="186"/>
      <c r="J38" s="99"/>
    </row>
    <row r="39" spans="1:10" x14ac:dyDescent="0.25">
      <c r="A39" s="181"/>
      <c r="B39" s="182"/>
      <c r="C39" s="182"/>
      <c r="D39" s="183"/>
      <c r="E39" s="181"/>
      <c r="F39" s="182"/>
      <c r="G39" s="182"/>
      <c r="H39" s="182"/>
      <c r="I39" s="183"/>
      <c r="J39" s="33"/>
    </row>
    <row r="40" spans="1:10" x14ac:dyDescent="0.25">
      <c r="A40" s="97"/>
      <c r="B40" s="95"/>
      <c r="C40" s="98"/>
      <c r="D40" s="100"/>
      <c r="E40" s="186"/>
      <c r="F40" s="186"/>
      <c r="G40" s="186"/>
      <c r="H40" s="186"/>
      <c r="I40" s="101"/>
      <c r="J40" s="99"/>
    </row>
    <row r="41" spans="1:10" x14ac:dyDescent="0.25">
      <c r="A41" s="181"/>
      <c r="B41" s="182"/>
      <c r="C41" s="182"/>
      <c r="D41" s="183"/>
      <c r="E41" s="181"/>
      <c r="F41" s="182"/>
      <c r="G41" s="182"/>
      <c r="H41" s="182"/>
      <c r="I41" s="183"/>
      <c r="J41" s="33"/>
    </row>
    <row r="42" spans="1:10" x14ac:dyDescent="0.25">
      <c r="A42" s="97"/>
      <c r="B42" s="95"/>
      <c r="C42" s="98"/>
      <c r="D42" s="100"/>
      <c r="E42" s="186"/>
      <c r="F42" s="186"/>
      <c r="G42" s="186"/>
      <c r="H42" s="186"/>
      <c r="I42" s="101"/>
      <c r="J42" s="99"/>
    </row>
    <row r="43" spans="1:10" x14ac:dyDescent="0.25">
      <c r="A43" s="181"/>
      <c r="B43" s="182"/>
      <c r="C43" s="182"/>
      <c r="D43" s="183"/>
      <c r="E43" s="181"/>
      <c r="F43" s="182"/>
      <c r="G43" s="182"/>
      <c r="H43" s="182"/>
      <c r="I43" s="183"/>
      <c r="J43" s="33"/>
    </row>
    <row r="44" spans="1:10" x14ac:dyDescent="0.25">
      <c r="A44" s="102"/>
      <c r="B44" s="98"/>
      <c r="C44" s="184"/>
      <c r="D44" s="184"/>
      <c r="E44" s="185"/>
      <c r="F44" s="185"/>
      <c r="G44" s="184"/>
      <c r="H44" s="184"/>
      <c r="I44" s="184"/>
      <c r="J44" s="99"/>
    </row>
    <row r="45" spans="1:10" x14ac:dyDescent="0.25">
      <c r="A45" s="181"/>
      <c r="B45" s="182"/>
      <c r="C45" s="182"/>
      <c r="D45" s="183"/>
      <c r="E45" s="181"/>
      <c r="F45" s="182"/>
      <c r="G45" s="182"/>
      <c r="H45" s="182"/>
      <c r="I45" s="183"/>
      <c r="J45" s="33"/>
    </row>
    <row r="46" spans="1:10" x14ac:dyDescent="0.25">
      <c r="A46" s="102"/>
      <c r="B46" s="98"/>
      <c r="C46" s="98"/>
      <c r="D46" s="95"/>
      <c r="E46" s="185"/>
      <c r="F46" s="185"/>
      <c r="G46" s="184"/>
      <c r="H46" s="184"/>
      <c r="I46" s="95"/>
      <c r="J46" s="99"/>
    </row>
    <row r="47" spans="1:10" x14ac:dyDescent="0.25">
      <c r="A47" s="181"/>
      <c r="B47" s="182"/>
      <c r="C47" s="182"/>
      <c r="D47" s="183"/>
      <c r="E47" s="181"/>
      <c r="F47" s="182"/>
      <c r="G47" s="182"/>
      <c r="H47" s="182"/>
      <c r="I47" s="183"/>
      <c r="J47" s="33"/>
    </row>
    <row r="48" spans="1:10" x14ac:dyDescent="0.25">
      <c r="A48" s="41"/>
      <c r="B48" s="32"/>
      <c r="C48" s="32"/>
      <c r="D48" s="25"/>
      <c r="E48" s="164"/>
      <c r="F48" s="164"/>
      <c r="G48" s="179"/>
      <c r="H48" s="179"/>
      <c r="I48" s="25"/>
      <c r="J48" s="42" t="s">
        <v>230</v>
      </c>
    </row>
    <row r="49" spans="1:10" x14ac:dyDescent="0.25">
      <c r="A49" s="41"/>
      <c r="B49" s="32"/>
      <c r="C49" s="32"/>
      <c r="D49" s="25"/>
      <c r="E49" s="164"/>
      <c r="F49" s="164"/>
      <c r="G49" s="179"/>
      <c r="H49" s="179"/>
      <c r="I49" s="25"/>
      <c r="J49" s="42" t="s">
        <v>231</v>
      </c>
    </row>
    <row r="50" spans="1:10" ht="14.45" customHeight="1" x14ac:dyDescent="0.25">
      <c r="A50" s="157" t="s">
        <v>209</v>
      </c>
      <c r="B50" s="158"/>
      <c r="C50" s="175" t="s">
        <v>231</v>
      </c>
      <c r="D50" s="176"/>
      <c r="E50" s="177" t="s">
        <v>232</v>
      </c>
      <c r="F50" s="178"/>
      <c r="G50" s="166"/>
      <c r="H50" s="167"/>
      <c r="I50" s="167"/>
      <c r="J50" s="168"/>
    </row>
    <row r="51" spans="1:10" x14ac:dyDescent="0.25">
      <c r="A51" s="41"/>
      <c r="B51" s="32"/>
      <c r="C51" s="179"/>
      <c r="D51" s="179"/>
      <c r="E51" s="164"/>
      <c r="F51" s="164"/>
      <c r="G51" s="180" t="s">
        <v>233</v>
      </c>
      <c r="H51" s="180"/>
      <c r="I51" s="180"/>
      <c r="J51" s="16"/>
    </row>
    <row r="52" spans="1:10" ht="13.9" customHeight="1" x14ac:dyDescent="0.25">
      <c r="A52" s="157" t="s">
        <v>210</v>
      </c>
      <c r="B52" s="158"/>
      <c r="C52" s="166" t="s">
        <v>294</v>
      </c>
      <c r="D52" s="167"/>
      <c r="E52" s="167"/>
      <c r="F52" s="167"/>
      <c r="G52" s="167"/>
      <c r="H52" s="167"/>
      <c r="I52" s="167"/>
      <c r="J52" s="168"/>
    </row>
    <row r="53" spans="1:10" x14ac:dyDescent="0.25">
      <c r="A53" s="24"/>
      <c r="B53" s="25"/>
      <c r="C53" s="169" t="s">
        <v>211</v>
      </c>
      <c r="D53" s="169"/>
      <c r="E53" s="169"/>
      <c r="F53" s="169"/>
      <c r="G53" s="169"/>
      <c r="H53" s="169"/>
      <c r="I53" s="169"/>
      <c r="J53" s="27"/>
    </row>
    <row r="54" spans="1:10" x14ac:dyDescent="0.25">
      <c r="A54" s="157" t="s">
        <v>212</v>
      </c>
      <c r="B54" s="158"/>
      <c r="C54" s="170" t="s">
        <v>295</v>
      </c>
      <c r="D54" s="171"/>
      <c r="E54" s="172"/>
      <c r="F54" s="164"/>
      <c r="G54" s="164"/>
      <c r="H54" s="173"/>
      <c r="I54" s="173"/>
      <c r="J54" s="174"/>
    </row>
    <row r="55" spans="1:10" x14ac:dyDescent="0.25">
      <c r="A55" s="24"/>
      <c r="B55" s="25"/>
      <c r="C55" s="32"/>
      <c r="D55" s="25"/>
      <c r="E55" s="164"/>
      <c r="F55" s="164"/>
      <c r="G55" s="164"/>
      <c r="H55" s="164"/>
      <c r="I55" s="25"/>
      <c r="J55" s="27"/>
    </row>
    <row r="56" spans="1:10" ht="14.45" customHeight="1" x14ac:dyDescent="0.25">
      <c r="A56" s="157" t="s">
        <v>204</v>
      </c>
      <c r="B56" s="158"/>
      <c r="C56" s="165" t="s">
        <v>296</v>
      </c>
      <c r="D56" s="160"/>
      <c r="E56" s="160"/>
      <c r="F56" s="160"/>
      <c r="G56" s="160"/>
      <c r="H56" s="160"/>
      <c r="I56" s="160"/>
      <c r="J56" s="161"/>
    </row>
    <row r="57" spans="1:10" x14ac:dyDescent="0.25">
      <c r="A57" s="24"/>
      <c r="B57" s="25"/>
      <c r="C57" s="25"/>
      <c r="D57" s="25"/>
      <c r="E57" s="164"/>
      <c r="F57" s="164"/>
      <c r="G57" s="164"/>
      <c r="H57" s="164"/>
      <c r="I57" s="25"/>
      <c r="J57" s="27"/>
    </row>
    <row r="58" spans="1:10" x14ac:dyDescent="0.25">
      <c r="A58" s="157" t="s">
        <v>234</v>
      </c>
      <c r="B58" s="158"/>
      <c r="C58" s="159"/>
      <c r="D58" s="160"/>
      <c r="E58" s="160"/>
      <c r="F58" s="160"/>
      <c r="G58" s="160"/>
      <c r="H58" s="160"/>
      <c r="I58" s="160"/>
      <c r="J58" s="161"/>
    </row>
    <row r="59" spans="1:10" ht="14.45" customHeight="1" x14ac:dyDescent="0.25">
      <c r="A59" s="24"/>
      <c r="B59" s="25"/>
      <c r="C59" s="162" t="s">
        <v>235</v>
      </c>
      <c r="D59" s="162"/>
      <c r="E59" s="162"/>
      <c r="F59" s="162"/>
      <c r="G59" s="25"/>
      <c r="H59" s="25"/>
      <c r="I59" s="25"/>
      <c r="J59" s="27"/>
    </row>
    <row r="60" spans="1:10" x14ac:dyDescent="0.25">
      <c r="A60" s="157" t="s">
        <v>236</v>
      </c>
      <c r="B60" s="158"/>
      <c r="C60" s="159"/>
      <c r="D60" s="160"/>
      <c r="E60" s="160"/>
      <c r="F60" s="160"/>
      <c r="G60" s="160"/>
      <c r="H60" s="160"/>
      <c r="I60" s="160"/>
      <c r="J60" s="161"/>
    </row>
    <row r="61" spans="1:10" ht="14.45" customHeight="1" x14ac:dyDescent="0.25">
      <c r="A61" s="43"/>
      <c r="B61" s="44"/>
      <c r="C61" s="163" t="s">
        <v>237</v>
      </c>
      <c r="D61" s="163"/>
      <c r="E61" s="163"/>
      <c r="F61" s="163"/>
      <c r="G61" s="163"/>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1.04"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tabSelected="1" view="pageBreakPreview" zoomScale="110" zoomScaleNormal="100" workbookViewId="0">
      <selection sqref="A1:H1"/>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222" t="s">
        <v>1</v>
      </c>
      <c r="B1" s="223"/>
      <c r="C1" s="223"/>
      <c r="D1" s="223"/>
      <c r="E1" s="223"/>
      <c r="F1" s="223"/>
      <c r="G1" s="223"/>
      <c r="H1" s="223"/>
    </row>
    <row r="2" spans="1:9" x14ac:dyDescent="0.2">
      <c r="A2" s="224" t="s">
        <v>377</v>
      </c>
      <c r="B2" s="225"/>
      <c r="C2" s="225"/>
      <c r="D2" s="225"/>
      <c r="E2" s="225"/>
      <c r="F2" s="225"/>
      <c r="G2" s="225"/>
      <c r="H2" s="225"/>
    </row>
    <row r="3" spans="1:9" x14ac:dyDescent="0.2">
      <c r="A3" s="226" t="s">
        <v>282</v>
      </c>
      <c r="B3" s="226"/>
      <c r="C3" s="226"/>
      <c r="D3" s="226"/>
      <c r="E3" s="226"/>
      <c r="F3" s="226"/>
      <c r="G3" s="226"/>
      <c r="H3" s="226"/>
      <c r="I3" s="227"/>
    </row>
    <row r="4" spans="1:9" x14ac:dyDescent="0.2">
      <c r="A4" s="228" t="s">
        <v>297</v>
      </c>
      <c r="B4" s="229"/>
      <c r="C4" s="229"/>
      <c r="D4" s="229"/>
      <c r="E4" s="229"/>
      <c r="F4" s="229"/>
      <c r="G4" s="229"/>
      <c r="H4" s="229"/>
      <c r="I4" s="230"/>
    </row>
    <row r="5" spans="1:9" ht="45.75" thickBot="1" x14ac:dyDescent="0.25">
      <c r="A5" s="231" t="s">
        <v>2</v>
      </c>
      <c r="B5" s="232"/>
      <c r="C5" s="232"/>
      <c r="D5" s="232"/>
      <c r="E5" s="232"/>
      <c r="F5" s="233"/>
      <c r="G5" s="52" t="s">
        <v>3</v>
      </c>
      <c r="H5" s="53" t="s">
        <v>193</v>
      </c>
      <c r="I5" s="54" t="s">
        <v>190</v>
      </c>
    </row>
    <row r="6" spans="1:9" x14ac:dyDescent="0.2">
      <c r="A6" s="219">
        <v>1</v>
      </c>
      <c r="B6" s="220"/>
      <c r="C6" s="220"/>
      <c r="D6" s="220"/>
      <c r="E6" s="220"/>
      <c r="F6" s="221"/>
      <c r="G6" s="55">
        <v>2</v>
      </c>
      <c r="H6" s="56">
        <v>3</v>
      </c>
      <c r="I6" s="56">
        <v>4</v>
      </c>
    </row>
    <row r="7" spans="1:9" x14ac:dyDescent="0.2">
      <c r="A7" s="235"/>
      <c r="B7" s="235"/>
      <c r="C7" s="235"/>
      <c r="D7" s="235"/>
      <c r="E7" s="235"/>
      <c r="F7" s="235"/>
      <c r="G7" s="235"/>
      <c r="H7" s="235"/>
      <c r="I7" s="236"/>
    </row>
    <row r="8" spans="1:9" x14ac:dyDescent="0.2">
      <c r="A8" s="237" t="s">
        <v>11</v>
      </c>
      <c r="B8" s="238"/>
      <c r="C8" s="238"/>
      <c r="D8" s="238"/>
      <c r="E8" s="238"/>
      <c r="F8" s="238"/>
      <c r="G8" s="238"/>
      <c r="H8" s="238"/>
      <c r="I8" s="238"/>
    </row>
    <row r="9" spans="1:9" ht="28.5" customHeight="1" x14ac:dyDescent="0.2">
      <c r="A9" s="239" t="s">
        <v>18</v>
      </c>
      <c r="B9" s="239"/>
      <c r="C9" s="239"/>
      <c r="D9" s="239"/>
      <c r="E9" s="239"/>
      <c r="F9" s="239"/>
      <c r="G9" s="57">
        <v>1</v>
      </c>
      <c r="H9" s="58">
        <f>H10+H11+H12</f>
        <v>219505514</v>
      </c>
      <c r="I9" s="58">
        <f>I10+I11+I12</f>
        <v>196151217</v>
      </c>
    </row>
    <row r="10" spans="1:9" x14ac:dyDescent="0.2">
      <c r="A10" s="240" t="s">
        <v>19</v>
      </c>
      <c r="B10" s="240"/>
      <c r="C10" s="240"/>
      <c r="D10" s="240"/>
      <c r="E10" s="240"/>
      <c r="F10" s="240"/>
      <c r="G10" s="59">
        <v>2</v>
      </c>
      <c r="H10" s="60">
        <v>10008697</v>
      </c>
      <c r="I10" s="60">
        <v>8941586</v>
      </c>
    </row>
    <row r="11" spans="1:9" x14ac:dyDescent="0.2">
      <c r="A11" s="240" t="s">
        <v>240</v>
      </c>
      <c r="B11" s="240"/>
      <c r="C11" s="240"/>
      <c r="D11" s="240"/>
      <c r="E11" s="240"/>
      <c r="F11" s="240"/>
      <c r="G11" s="59">
        <v>3</v>
      </c>
      <c r="H11" s="60">
        <v>199115801</v>
      </c>
      <c r="I11" s="60">
        <v>172665646</v>
      </c>
    </row>
    <row r="12" spans="1:9" x14ac:dyDescent="0.2">
      <c r="A12" s="241" t="s">
        <v>20</v>
      </c>
      <c r="B12" s="241"/>
      <c r="C12" s="241"/>
      <c r="D12" s="241"/>
      <c r="E12" s="241"/>
      <c r="F12" s="241"/>
      <c r="G12" s="59">
        <v>4</v>
      </c>
      <c r="H12" s="60">
        <v>10381016</v>
      </c>
      <c r="I12" s="60">
        <v>14543985</v>
      </c>
    </row>
    <row r="13" spans="1:9" x14ac:dyDescent="0.2">
      <c r="A13" s="234" t="s">
        <v>21</v>
      </c>
      <c r="B13" s="234"/>
      <c r="C13" s="234"/>
      <c r="D13" s="234"/>
      <c r="E13" s="234"/>
      <c r="F13" s="234"/>
      <c r="G13" s="57">
        <v>5</v>
      </c>
      <c r="H13" s="58">
        <f>H14+H15+H16+H17</f>
        <v>0</v>
      </c>
      <c r="I13" s="58">
        <f>I14+I15+I16+I17</f>
        <v>0</v>
      </c>
    </row>
    <row r="14" spans="1:9" x14ac:dyDescent="0.2">
      <c r="A14" s="241" t="s">
        <v>22</v>
      </c>
      <c r="B14" s="241"/>
      <c r="C14" s="241"/>
      <c r="D14" s="241"/>
      <c r="E14" s="241"/>
      <c r="F14" s="241"/>
      <c r="G14" s="59">
        <v>6</v>
      </c>
      <c r="H14" s="60">
        <v>0</v>
      </c>
      <c r="I14" s="60">
        <v>0</v>
      </c>
    </row>
    <row r="15" spans="1:9" x14ac:dyDescent="0.2">
      <c r="A15" s="241" t="s">
        <v>23</v>
      </c>
      <c r="B15" s="241"/>
      <c r="C15" s="241"/>
      <c r="D15" s="241"/>
      <c r="E15" s="241"/>
      <c r="F15" s="241"/>
      <c r="G15" s="59">
        <v>7</v>
      </c>
      <c r="H15" s="60">
        <v>0</v>
      </c>
      <c r="I15" s="60">
        <v>0</v>
      </c>
    </row>
    <row r="16" spans="1:9" x14ac:dyDescent="0.2">
      <c r="A16" s="241" t="s">
        <v>24</v>
      </c>
      <c r="B16" s="241"/>
      <c r="C16" s="241"/>
      <c r="D16" s="241"/>
      <c r="E16" s="241"/>
      <c r="F16" s="241"/>
      <c r="G16" s="59">
        <v>8</v>
      </c>
      <c r="H16" s="60">
        <v>0</v>
      </c>
      <c r="I16" s="60">
        <v>0</v>
      </c>
    </row>
    <row r="17" spans="1:9" x14ac:dyDescent="0.2">
      <c r="A17" s="241" t="s">
        <v>25</v>
      </c>
      <c r="B17" s="241"/>
      <c r="C17" s="241"/>
      <c r="D17" s="241"/>
      <c r="E17" s="241"/>
      <c r="F17" s="241"/>
      <c r="G17" s="59">
        <v>9</v>
      </c>
      <c r="H17" s="60">
        <v>0</v>
      </c>
      <c r="I17" s="60">
        <v>0</v>
      </c>
    </row>
    <row r="18" spans="1:9" ht="25.9" customHeight="1" x14ac:dyDescent="0.2">
      <c r="A18" s="234" t="s">
        <v>26</v>
      </c>
      <c r="B18" s="234"/>
      <c r="C18" s="234"/>
      <c r="D18" s="234"/>
      <c r="E18" s="234"/>
      <c r="F18" s="234"/>
      <c r="G18" s="57">
        <v>10</v>
      </c>
      <c r="H18" s="58">
        <f>H19+H20+H21</f>
        <v>112882</v>
      </c>
      <c r="I18" s="58">
        <f>I19+I20+I21</f>
        <v>0</v>
      </c>
    </row>
    <row r="19" spans="1:9" x14ac:dyDescent="0.2">
      <c r="A19" s="241" t="s">
        <v>23</v>
      </c>
      <c r="B19" s="241"/>
      <c r="C19" s="241"/>
      <c r="D19" s="241"/>
      <c r="E19" s="241"/>
      <c r="F19" s="241"/>
      <c r="G19" s="59">
        <v>11</v>
      </c>
      <c r="H19" s="60">
        <v>112882</v>
      </c>
      <c r="I19" s="60">
        <v>0</v>
      </c>
    </row>
    <row r="20" spans="1:9" x14ac:dyDescent="0.2">
      <c r="A20" s="241" t="s">
        <v>24</v>
      </c>
      <c r="B20" s="241"/>
      <c r="C20" s="241"/>
      <c r="D20" s="241"/>
      <c r="E20" s="241"/>
      <c r="F20" s="241"/>
      <c r="G20" s="59">
        <v>12</v>
      </c>
      <c r="H20" s="60">
        <v>0</v>
      </c>
      <c r="I20" s="60">
        <v>0</v>
      </c>
    </row>
    <row r="21" spans="1:9" x14ac:dyDescent="0.2">
      <c r="A21" s="241" t="s">
        <v>25</v>
      </c>
      <c r="B21" s="241"/>
      <c r="C21" s="241"/>
      <c r="D21" s="241"/>
      <c r="E21" s="241"/>
      <c r="F21" s="241"/>
      <c r="G21" s="59">
        <v>13</v>
      </c>
      <c r="H21" s="60">
        <v>0</v>
      </c>
      <c r="I21" s="60">
        <v>0</v>
      </c>
    </row>
    <row r="22" spans="1:9" x14ac:dyDescent="0.2">
      <c r="A22" s="234" t="s">
        <v>27</v>
      </c>
      <c r="B22" s="234"/>
      <c r="C22" s="234"/>
      <c r="D22" s="234"/>
      <c r="E22" s="234"/>
      <c r="F22" s="234"/>
      <c r="G22" s="57">
        <v>14</v>
      </c>
      <c r="H22" s="58">
        <f>H23+H24</f>
        <v>0</v>
      </c>
      <c r="I22" s="58">
        <f>I23+I24</f>
        <v>0</v>
      </c>
    </row>
    <row r="23" spans="1:9" x14ac:dyDescent="0.2">
      <c r="A23" s="241" t="s">
        <v>24</v>
      </c>
      <c r="B23" s="241"/>
      <c r="C23" s="241"/>
      <c r="D23" s="241"/>
      <c r="E23" s="241"/>
      <c r="F23" s="241"/>
      <c r="G23" s="59">
        <v>15</v>
      </c>
      <c r="H23" s="60">
        <v>0</v>
      </c>
      <c r="I23" s="60">
        <v>0</v>
      </c>
    </row>
    <row r="24" spans="1:9" x14ac:dyDescent="0.2">
      <c r="A24" s="241" t="s">
        <v>25</v>
      </c>
      <c r="B24" s="241"/>
      <c r="C24" s="241"/>
      <c r="D24" s="241"/>
      <c r="E24" s="241"/>
      <c r="F24" s="241"/>
      <c r="G24" s="59">
        <v>16</v>
      </c>
      <c r="H24" s="60">
        <v>0</v>
      </c>
      <c r="I24" s="60">
        <v>0</v>
      </c>
    </row>
    <row r="25" spans="1:9" ht="25.9" customHeight="1" x14ac:dyDescent="0.2">
      <c r="A25" s="234" t="s">
        <v>28</v>
      </c>
      <c r="B25" s="234"/>
      <c r="C25" s="234"/>
      <c r="D25" s="234"/>
      <c r="E25" s="234"/>
      <c r="F25" s="234"/>
      <c r="G25" s="57">
        <v>17</v>
      </c>
      <c r="H25" s="58">
        <f>H26+H27+H28</f>
        <v>5072172</v>
      </c>
      <c r="I25" s="58">
        <f>I26+I27+I28</f>
        <v>5185756</v>
      </c>
    </row>
    <row r="26" spans="1:9" x14ac:dyDescent="0.2">
      <c r="A26" s="241" t="s">
        <v>23</v>
      </c>
      <c r="B26" s="241"/>
      <c r="C26" s="241"/>
      <c r="D26" s="241"/>
      <c r="E26" s="241"/>
      <c r="F26" s="241"/>
      <c r="G26" s="59">
        <v>18</v>
      </c>
      <c r="H26" s="60">
        <v>5072172</v>
      </c>
      <c r="I26" s="60">
        <v>5185756</v>
      </c>
    </row>
    <row r="27" spans="1:9" x14ac:dyDescent="0.2">
      <c r="A27" s="241" t="s">
        <v>24</v>
      </c>
      <c r="B27" s="241"/>
      <c r="C27" s="241"/>
      <c r="D27" s="241"/>
      <c r="E27" s="241"/>
      <c r="F27" s="241"/>
      <c r="G27" s="59">
        <v>19</v>
      </c>
      <c r="H27" s="60">
        <v>0</v>
      </c>
      <c r="I27" s="60">
        <v>0</v>
      </c>
    </row>
    <row r="28" spans="1:9" x14ac:dyDescent="0.2">
      <c r="A28" s="241" t="s">
        <v>25</v>
      </c>
      <c r="B28" s="241"/>
      <c r="C28" s="241"/>
      <c r="D28" s="241"/>
      <c r="E28" s="241"/>
      <c r="F28" s="241"/>
      <c r="G28" s="59">
        <v>20</v>
      </c>
      <c r="H28" s="60">
        <v>0</v>
      </c>
      <c r="I28" s="60">
        <v>0</v>
      </c>
    </row>
    <row r="29" spans="1:9" x14ac:dyDescent="0.2">
      <c r="A29" s="234" t="s">
        <v>29</v>
      </c>
      <c r="B29" s="234"/>
      <c r="C29" s="234"/>
      <c r="D29" s="234"/>
      <c r="E29" s="234"/>
      <c r="F29" s="234"/>
      <c r="G29" s="57">
        <v>21</v>
      </c>
      <c r="H29" s="58">
        <f>H30+H31</f>
        <v>477959475</v>
      </c>
      <c r="I29" s="58">
        <f>I30+I31</f>
        <v>441210425</v>
      </c>
    </row>
    <row r="30" spans="1:9" x14ac:dyDescent="0.2">
      <c r="A30" s="241" t="s">
        <v>24</v>
      </c>
      <c r="B30" s="241"/>
      <c r="C30" s="241"/>
      <c r="D30" s="241"/>
      <c r="E30" s="241"/>
      <c r="F30" s="241"/>
      <c r="G30" s="59">
        <v>22</v>
      </c>
      <c r="H30" s="60">
        <v>140389838</v>
      </c>
      <c r="I30" s="60">
        <v>133770114</v>
      </c>
    </row>
    <row r="31" spans="1:9" x14ac:dyDescent="0.2">
      <c r="A31" s="241" t="s">
        <v>25</v>
      </c>
      <c r="B31" s="241"/>
      <c r="C31" s="241"/>
      <c r="D31" s="241"/>
      <c r="E31" s="241"/>
      <c r="F31" s="241"/>
      <c r="G31" s="59">
        <v>23</v>
      </c>
      <c r="H31" s="60">
        <v>337569637</v>
      </c>
      <c r="I31" s="60">
        <v>307440311</v>
      </c>
    </row>
    <row r="32" spans="1:9" x14ac:dyDescent="0.2">
      <c r="A32" s="241" t="s">
        <v>30</v>
      </c>
      <c r="B32" s="241"/>
      <c r="C32" s="241"/>
      <c r="D32" s="241"/>
      <c r="E32" s="241"/>
      <c r="F32" s="241"/>
      <c r="G32" s="59">
        <v>24</v>
      </c>
      <c r="H32" s="60">
        <v>0</v>
      </c>
      <c r="I32" s="60">
        <v>0</v>
      </c>
    </row>
    <row r="33" spans="1:9" ht="28.9" customHeight="1" x14ac:dyDescent="0.2">
      <c r="A33" s="241" t="s">
        <v>31</v>
      </c>
      <c r="B33" s="241"/>
      <c r="C33" s="241"/>
      <c r="D33" s="241"/>
      <c r="E33" s="241"/>
      <c r="F33" s="241"/>
      <c r="G33" s="59">
        <v>25</v>
      </c>
      <c r="H33" s="60">
        <v>0</v>
      </c>
      <c r="I33" s="60">
        <v>0</v>
      </c>
    </row>
    <row r="34" spans="1:9" x14ac:dyDescent="0.2">
      <c r="A34" s="241" t="s">
        <v>32</v>
      </c>
      <c r="B34" s="241"/>
      <c r="C34" s="241"/>
      <c r="D34" s="241"/>
      <c r="E34" s="241"/>
      <c r="F34" s="241"/>
      <c r="G34" s="59">
        <v>26</v>
      </c>
      <c r="H34" s="60">
        <v>0</v>
      </c>
      <c r="I34" s="60">
        <v>0</v>
      </c>
    </row>
    <row r="35" spans="1:9" x14ac:dyDescent="0.2">
      <c r="A35" s="241" t="s">
        <v>33</v>
      </c>
      <c r="B35" s="241"/>
      <c r="C35" s="241"/>
      <c r="D35" s="241"/>
      <c r="E35" s="241"/>
      <c r="F35" s="241"/>
      <c r="G35" s="59">
        <v>27</v>
      </c>
      <c r="H35" s="60">
        <v>9262266</v>
      </c>
      <c r="I35" s="60">
        <v>9486689</v>
      </c>
    </row>
    <row r="36" spans="1:9" x14ac:dyDescent="0.2">
      <c r="A36" s="241" t="s">
        <v>34</v>
      </c>
      <c r="B36" s="241"/>
      <c r="C36" s="241"/>
      <c r="D36" s="241"/>
      <c r="E36" s="241"/>
      <c r="F36" s="241"/>
      <c r="G36" s="59">
        <v>28</v>
      </c>
      <c r="H36" s="60">
        <v>8102859</v>
      </c>
      <c r="I36" s="60">
        <v>7935661</v>
      </c>
    </row>
    <row r="37" spans="1:9" x14ac:dyDescent="0.2">
      <c r="A37" s="241" t="s">
        <v>35</v>
      </c>
      <c r="B37" s="241"/>
      <c r="C37" s="241"/>
      <c r="D37" s="241"/>
      <c r="E37" s="241"/>
      <c r="F37" s="241"/>
      <c r="G37" s="59">
        <v>29</v>
      </c>
      <c r="H37" s="60">
        <v>616591</v>
      </c>
      <c r="I37" s="60">
        <v>567989</v>
      </c>
    </row>
    <row r="38" spans="1:9" x14ac:dyDescent="0.2">
      <c r="A38" s="241" t="s">
        <v>36</v>
      </c>
      <c r="B38" s="241"/>
      <c r="C38" s="241"/>
      <c r="D38" s="241"/>
      <c r="E38" s="241"/>
      <c r="F38" s="241"/>
      <c r="G38" s="59">
        <v>30</v>
      </c>
      <c r="H38" s="60">
        <v>774898</v>
      </c>
      <c r="I38" s="60">
        <v>718050</v>
      </c>
    </row>
    <row r="39" spans="1:9" ht="27.6" customHeight="1" x14ac:dyDescent="0.2">
      <c r="A39" s="241" t="s">
        <v>37</v>
      </c>
      <c r="B39" s="241"/>
      <c r="C39" s="241"/>
      <c r="D39" s="241"/>
      <c r="E39" s="241"/>
      <c r="F39" s="241"/>
      <c r="G39" s="59">
        <v>31</v>
      </c>
      <c r="H39" s="60">
        <v>1663968</v>
      </c>
      <c r="I39" s="60">
        <v>1663968</v>
      </c>
    </row>
    <row r="40" spans="1:9" x14ac:dyDescent="0.2">
      <c r="A40" s="243" t="s">
        <v>38</v>
      </c>
      <c r="B40" s="243"/>
      <c r="C40" s="243"/>
      <c r="D40" s="243"/>
      <c r="E40" s="243"/>
      <c r="F40" s="243"/>
      <c r="G40" s="57">
        <v>32</v>
      </c>
      <c r="H40" s="61">
        <f>H9+H13+H18+H22+H25+H29+H32+H33+H34+H35+H36+H37+H38+H39</f>
        <v>723070625</v>
      </c>
      <c r="I40" s="61">
        <f>I9+I13+I18+I22+I25+I29+I32+I33+I34+I35+I36+I37+I38+I39</f>
        <v>662919755</v>
      </c>
    </row>
    <row r="41" spans="1:9" x14ac:dyDescent="0.2">
      <c r="A41" s="237" t="s">
        <v>12</v>
      </c>
      <c r="B41" s="238"/>
      <c r="C41" s="238"/>
      <c r="D41" s="238"/>
      <c r="E41" s="238"/>
      <c r="F41" s="238"/>
      <c r="G41" s="238"/>
      <c r="H41" s="238"/>
      <c r="I41" s="238"/>
    </row>
    <row r="42" spans="1:9" x14ac:dyDescent="0.2">
      <c r="A42" s="234" t="s">
        <v>39</v>
      </c>
      <c r="B42" s="242"/>
      <c r="C42" s="242"/>
      <c r="D42" s="242"/>
      <c r="E42" s="242"/>
      <c r="F42" s="242"/>
      <c r="G42" s="57">
        <v>33</v>
      </c>
      <c r="H42" s="58">
        <f>H43+H44+H45+H46+H47</f>
        <v>0</v>
      </c>
      <c r="I42" s="58">
        <f>I43+I44+I45+I46+I47</f>
        <v>0</v>
      </c>
    </row>
    <row r="43" spans="1:9" x14ac:dyDescent="0.2">
      <c r="A43" s="241" t="s">
        <v>40</v>
      </c>
      <c r="B43" s="241"/>
      <c r="C43" s="241"/>
      <c r="D43" s="241"/>
      <c r="E43" s="241"/>
      <c r="F43" s="241"/>
      <c r="G43" s="59">
        <v>34</v>
      </c>
      <c r="H43" s="60">
        <v>0</v>
      </c>
      <c r="I43" s="60">
        <v>0</v>
      </c>
    </row>
    <row r="44" spans="1:9" x14ac:dyDescent="0.2">
      <c r="A44" s="241" t="s">
        <v>41</v>
      </c>
      <c r="B44" s="241"/>
      <c r="C44" s="241"/>
      <c r="D44" s="241"/>
      <c r="E44" s="241"/>
      <c r="F44" s="241"/>
      <c r="G44" s="59">
        <v>35</v>
      </c>
      <c r="H44" s="60">
        <v>0</v>
      </c>
      <c r="I44" s="60">
        <v>0</v>
      </c>
    </row>
    <row r="45" spans="1:9" x14ac:dyDescent="0.2">
      <c r="A45" s="241" t="s">
        <v>42</v>
      </c>
      <c r="B45" s="241"/>
      <c r="C45" s="241"/>
      <c r="D45" s="241"/>
      <c r="E45" s="241"/>
      <c r="F45" s="241"/>
      <c r="G45" s="59">
        <v>36</v>
      </c>
      <c r="H45" s="60">
        <v>0</v>
      </c>
      <c r="I45" s="60">
        <v>0</v>
      </c>
    </row>
    <row r="46" spans="1:9" x14ac:dyDescent="0.2">
      <c r="A46" s="241" t="s">
        <v>43</v>
      </c>
      <c r="B46" s="241"/>
      <c r="C46" s="241"/>
      <c r="D46" s="241"/>
      <c r="E46" s="241"/>
      <c r="F46" s="241"/>
      <c r="G46" s="59">
        <v>37</v>
      </c>
      <c r="H46" s="60">
        <v>0</v>
      </c>
      <c r="I46" s="60">
        <v>0</v>
      </c>
    </row>
    <row r="47" spans="1:9" x14ac:dyDescent="0.2">
      <c r="A47" s="241" t="s">
        <v>44</v>
      </c>
      <c r="B47" s="241"/>
      <c r="C47" s="241"/>
      <c r="D47" s="241"/>
      <c r="E47" s="241"/>
      <c r="F47" s="241"/>
      <c r="G47" s="59">
        <v>38</v>
      </c>
      <c r="H47" s="60">
        <v>0</v>
      </c>
      <c r="I47" s="60">
        <v>0</v>
      </c>
    </row>
    <row r="48" spans="1:9" ht="27.6" customHeight="1" x14ac:dyDescent="0.2">
      <c r="A48" s="234" t="s">
        <v>45</v>
      </c>
      <c r="B48" s="242"/>
      <c r="C48" s="242"/>
      <c r="D48" s="242"/>
      <c r="E48" s="242"/>
      <c r="F48" s="242"/>
      <c r="G48" s="57">
        <v>39</v>
      </c>
      <c r="H48" s="58">
        <f>H49+H50+H51</f>
        <v>0</v>
      </c>
      <c r="I48" s="58">
        <f>I49+I50+I51</f>
        <v>0</v>
      </c>
    </row>
    <row r="49" spans="1:9" x14ac:dyDescent="0.2">
      <c r="A49" s="241" t="s">
        <v>42</v>
      </c>
      <c r="B49" s="241"/>
      <c r="C49" s="241"/>
      <c r="D49" s="241"/>
      <c r="E49" s="241"/>
      <c r="F49" s="241"/>
      <c r="G49" s="59">
        <v>40</v>
      </c>
      <c r="H49" s="60">
        <v>0</v>
      </c>
      <c r="I49" s="60">
        <v>0</v>
      </c>
    </row>
    <row r="50" spans="1:9" x14ac:dyDescent="0.2">
      <c r="A50" s="241" t="s">
        <v>43</v>
      </c>
      <c r="B50" s="241"/>
      <c r="C50" s="241"/>
      <c r="D50" s="241"/>
      <c r="E50" s="241"/>
      <c r="F50" s="241"/>
      <c r="G50" s="59">
        <v>41</v>
      </c>
      <c r="H50" s="60">
        <v>0</v>
      </c>
      <c r="I50" s="60">
        <v>0</v>
      </c>
    </row>
    <row r="51" spans="1:9" x14ac:dyDescent="0.2">
      <c r="A51" s="241" t="s">
        <v>44</v>
      </c>
      <c r="B51" s="241"/>
      <c r="C51" s="241"/>
      <c r="D51" s="241"/>
      <c r="E51" s="241"/>
      <c r="F51" s="241"/>
      <c r="G51" s="59">
        <v>42</v>
      </c>
      <c r="H51" s="60">
        <v>0</v>
      </c>
      <c r="I51" s="60">
        <v>0</v>
      </c>
    </row>
    <row r="52" spans="1:9" x14ac:dyDescent="0.2">
      <c r="A52" s="234" t="s">
        <v>46</v>
      </c>
      <c r="B52" s="242"/>
      <c r="C52" s="242"/>
      <c r="D52" s="242"/>
      <c r="E52" s="242"/>
      <c r="F52" s="242"/>
      <c r="G52" s="57">
        <v>43</v>
      </c>
      <c r="H52" s="58">
        <f>H53+H54+H55</f>
        <v>638298261</v>
      </c>
      <c r="I52" s="58">
        <f>I53+I54+I55</f>
        <v>575365870</v>
      </c>
    </row>
    <row r="53" spans="1:9" x14ac:dyDescent="0.2">
      <c r="A53" s="241" t="s">
        <v>42</v>
      </c>
      <c r="B53" s="241"/>
      <c r="C53" s="241"/>
      <c r="D53" s="241"/>
      <c r="E53" s="241"/>
      <c r="F53" s="241"/>
      <c r="G53" s="59">
        <v>44</v>
      </c>
      <c r="H53" s="60">
        <v>616923072</v>
      </c>
      <c r="I53" s="60">
        <v>554131791</v>
      </c>
    </row>
    <row r="54" spans="1:9" x14ac:dyDescent="0.2">
      <c r="A54" s="241" t="s">
        <v>43</v>
      </c>
      <c r="B54" s="241"/>
      <c r="C54" s="241"/>
      <c r="D54" s="241"/>
      <c r="E54" s="241"/>
      <c r="F54" s="241"/>
      <c r="G54" s="59">
        <v>45</v>
      </c>
      <c r="H54" s="60">
        <v>16339700</v>
      </c>
      <c r="I54" s="60">
        <v>16364209</v>
      </c>
    </row>
    <row r="55" spans="1:9" x14ac:dyDescent="0.2">
      <c r="A55" s="241" t="s">
        <v>44</v>
      </c>
      <c r="B55" s="241"/>
      <c r="C55" s="241"/>
      <c r="D55" s="241"/>
      <c r="E55" s="241"/>
      <c r="F55" s="241"/>
      <c r="G55" s="59">
        <v>46</v>
      </c>
      <c r="H55" s="60">
        <v>5035489</v>
      </c>
      <c r="I55" s="60">
        <v>4869870</v>
      </c>
    </row>
    <row r="56" spans="1:9" x14ac:dyDescent="0.2">
      <c r="A56" s="241" t="s">
        <v>47</v>
      </c>
      <c r="B56" s="241"/>
      <c r="C56" s="241"/>
      <c r="D56" s="241"/>
      <c r="E56" s="241"/>
      <c r="F56" s="241"/>
      <c r="G56" s="59">
        <v>47</v>
      </c>
      <c r="H56" s="60">
        <v>0</v>
      </c>
      <c r="I56" s="60">
        <v>0</v>
      </c>
    </row>
    <row r="57" spans="1:9" ht="24" customHeight="1" x14ac:dyDescent="0.2">
      <c r="A57" s="244" t="s">
        <v>48</v>
      </c>
      <c r="B57" s="244"/>
      <c r="C57" s="244"/>
      <c r="D57" s="244"/>
      <c r="E57" s="244"/>
      <c r="F57" s="244"/>
      <c r="G57" s="59">
        <v>48</v>
      </c>
      <c r="H57" s="60">
        <v>0</v>
      </c>
      <c r="I57" s="60">
        <v>0</v>
      </c>
    </row>
    <row r="58" spans="1:9" x14ac:dyDescent="0.2">
      <c r="A58" s="244" t="s">
        <v>241</v>
      </c>
      <c r="B58" s="244"/>
      <c r="C58" s="244"/>
      <c r="D58" s="244"/>
      <c r="E58" s="244"/>
      <c r="F58" s="244"/>
      <c r="G58" s="59">
        <v>49</v>
      </c>
      <c r="H58" s="60">
        <v>1045677</v>
      </c>
      <c r="I58" s="60">
        <v>981325</v>
      </c>
    </row>
    <row r="59" spans="1:9" x14ac:dyDescent="0.2">
      <c r="A59" s="244" t="s">
        <v>49</v>
      </c>
      <c r="B59" s="241"/>
      <c r="C59" s="241"/>
      <c r="D59" s="241"/>
      <c r="E59" s="241"/>
      <c r="F59" s="241"/>
      <c r="G59" s="59">
        <v>50</v>
      </c>
      <c r="H59" s="60">
        <v>864544</v>
      </c>
      <c r="I59" s="60">
        <v>869663</v>
      </c>
    </row>
    <row r="60" spans="1:9" x14ac:dyDescent="0.2">
      <c r="A60" s="244" t="s">
        <v>50</v>
      </c>
      <c r="B60" s="244"/>
      <c r="C60" s="244"/>
      <c r="D60" s="244"/>
      <c r="E60" s="244"/>
      <c r="F60" s="244"/>
      <c r="G60" s="59">
        <v>51</v>
      </c>
      <c r="H60" s="60">
        <v>0</v>
      </c>
      <c r="I60" s="60">
        <v>0</v>
      </c>
    </row>
    <row r="61" spans="1:9" x14ac:dyDescent="0.2">
      <c r="A61" s="244" t="s">
        <v>51</v>
      </c>
      <c r="B61" s="244"/>
      <c r="C61" s="244"/>
      <c r="D61" s="244"/>
      <c r="E61" s="244"/>
      <c r="F61" s="244"/>
      <c r="G61" s="59">
        <v>52</v>
      </c>
      <c r="H61" s="60">
        <v>5604290</v>
      </c>
      <c r="I61" s="60">
        <v>6448752</v>
      </c>
    </row>
    <row r="62" spans="1:9" ht="31.15" customHeight="1" x14ac:dyDescent="0.2">
      <c r="A62" s="244" t="s">
        <v>52</v>
      </c>
      <c r="B62" s="244"/>
      <c r="C62" s="244"/>
      <c r="D62" s="244"/>
      <c r="E62" s="244"/>
      <c r="F62" s="244"/>
      <c r="G62" s="59">
        <v>53</v>
      </c>
      <c r="H62" s="60">
        <v>0</v>
      </c>
      <c r="I62" s="60">
        <v>0</v>
      </c>
    </row>
    <row r="63" spans="1:9" x14ac:dyDescent="0.2">
      <c r="A63" s="243" t="s">
        <v>53</v>
      </c>
      <c r="B63" s="245"/>
      <c r="C63" s="245"/>
      <c r="D63" s="245"/>
      <c r="E63" s="245"/>
      <c r="F63" s="245"/>
      <c r="G63" s="57">
        <v>54</v>
      </c>
      <c r="H63" s="62">
        <f>H42+H48+H52+H56+H57+H58+H59+H60+H61+H62</f>
        <v>645812772</v>
      </c>
      <c r="I63" s="62">
        <f>I42+I48+I52+I56+I57+I58+I59+I60+I61+I62</f>
        <v>583665610</v>
      </c>
    </row>
    <row r="64" spans="1:9" x14ac:dyDescent="0.2">
      <c r="A64" s="237" t="s">
        <v>13</v>
      </c>
      <c r="B64" s="246"/>
      <c r="C64" s="246"/>
      <c r="D64" s="246"/>
      <c r="E64" s="246"/>
      <c r="F64" s="246"/>
      <c r="G64" s="246"/>
      <c r="H64" s="246"/>
      <c r="I64" s="246"/>
    </row>
    <row r="65" spans="1:9" x14ac:dyDescent="0.2">
      <c r="A65" s="241" t="s">
        <v>242</v>
      </c>
      <c r="B65" s="241"/>
      <c r="C65" s="241"/>
      <c r="D65" s="241"/>
      <c r="E65" s="241"/>
      <c r="F65" s="241"/>
      <c r="G65" s="59">
        <v>55</v>
      </c>
      <c r="H65" s="60">
        <v>36781195</v>
      </c>
      <c r="I65" s="60">
        <v>36781195</v>
      </c>
    </row>
    <row r="66" spans="1:9" x14ac:dyDescent="0.2">
      <c r="A66" s="241" t="s">
        <v>54</v>
      </c>
      <c r="B66" s="241"/>
      <c r="C66" s="241"/>
      <c r="D66" s="241"/>
      <c r="E66" s="241"/>
      <c r="F66" s="241"/>
      <c r="G66" s="59">
        <v>56</v>
      </c>
      <c r="H66" s="60">
        <v>400213</v>
      </c>
      <c r="I66" s="60">
        <v>400213</v>
      </c>
    </row>
    <row r="67" spans="1:9" x14ac:dyDescent="0.2">
      <c r="A67" s="241" t="s">
        <v>243</v>
      </c>
      <c r="B67" s="241"/>
      <c r="C67" s="241"/>
      <c r="D67" s="241"/>
      <c r="E67" s="241"/>
      <c r="F67" s="241"/>
      <c r="G67" s="59">
        <v>57</v>
      </c>
      <c r="H67" s="60">
        <v>0</v>
      </c>
      <c r="I67" s="60">
        <v>0</v>
      </c>
    </row>
    <row r="68" spans="1:9" x14ac:dyDescent="0.2">
      <c r="A68" s="241" t="s">
        <v>244</v>
      </c>
      <c r="B68" s="241"/>
      <c r="C68" s="241"/>
      <c r="D68" s="241"/>
      <c r="E68" s="241"/>
      <c r="F68" s="241"/>
      <c r="G68" s="59">
        <v>58</v>
      </c>
      <c r="H68" s="60">
        <v>0</v>
      </c>
      <c r="I68" s="60">
        <v>0</v>
      </c>
    </row>
    <row r="69" spans="1:9" x14ac:dyDescent="0.2">
      <c r="A69" s="241" t="s">
        <v>55</v>
      </c>
      <c r="B69" s="241"/>
      <c r="C69" s="241"/>
      <c r="D69" s="241"/>
      <c r="E69" s="241"/>
      <c r="F69" s="241"/>
      <c r="G69" s="59">
        <v>59</v>
      </c>
      <c r="H69" s="60">
        <v>335426</v>
      </c>
      <c r="I69" s="60">
        <v>578434</v>
      </c>
    </row>
    <row r="70" spans="1:9" x14ac:dyDescent="0.2">
      <c r="A70" s="241" t="s">
        <v>56</v>
      </c>
      <c r="B70" s="241"/>
      <c r="C70" s="241"/>
      <c r="D70" s="241"/>
      <c r="E70" s="241"/>
      <c r="F70" s="241"/>
      <c r="G70" s="59">
        <v>60</v>
      </c>
      <c r="H70" s="60">
        <v>1493914</v>
      </c>
      <c r="I70" s="60">
        <v>9045263</v>
      </c>
    </row>
    <row r="71" spans="1:9" x14ac:dyDescent="0.2">
      <c r="A71" s="241" t="s">
        <v>57</v>
      </c>
      <c r="B71" s="241"/>
      <c r="C71" s="241"/>
      <c r="D71" s="241"/>
      <c r="E71" s="241"/>
      <c r="F71" s="241"/>
      <c r="G71" s="59">
        <v>61</v>
      </c>
      <c r="H71" s="60">
        <v>0</v>
      </c>
      <c r="I71" s="60">
        <v>0</v>
      </c>
    </row>
    <row r="72" spans="1:9" x14ac:dyDescent="0.2">
      <c r="A72" s="241" t="s">
        <v>58</v>
      </c>
      <c r="B72" s="241"/>
      <c r="C72" s="241"/>
      <c r="D72" s="241"/>
      <c r="E72" s="241"/>
      <c r="F72" s="241"/>
      <c r="G72" s="59">
        <v>62</v>
      </c>
      <c r="H72" s="60">
        <v>30883267</v>
      </c>
      <c r="I72" s="60">
        <v>30883267</v>
      </c>
    </row>
    <row r="73" spans="1:9" x14ac:dyDescent="0.2">
      <c r="A73" s="241" t="s">
        <v>59</v>
      </c>
      <c r="B73" s="241"/>
      <c r="C73" s="241"/>
      <c r="D73" s="241"/>
      <c r="E73" s="241"/>
      <c r="F73" s="241"/>
      <c r="G73" s="59">
        <v>63</v>
      </c>
      <c r="H73" s="60">
        <v>-157103</v>
      </c>
      <c r="I73" s="60">
        <v>-157103</v>
      </c>
    </row>
    <row r="74" spans="1:9" x14ac:dyDescent="0.2">
      <c r="A74" s="241" t="s">
        <v>60</v>
      </c>
      <c r="B74" s="241"/>
      <c r="C74" s="241"/>
      <c r="D74" s="241"/>
      <c r="E74" s="241"/>
      <c r="F74" s="241"/>
      <c r="G74" s="59">
        <v>64</v>
      </c>
      <c r="H74" s="60">
        <v>7520941</v>
      </c>
      <c r="I74" s="60">
        <v>1722876</v>
      </c>
    </row>
    <row r="75" spans="1:9" x14ac:dyDescent="0.2">
      <c r="A75" s="241" t="s">
        <v>61</v>
      </c>
      <c r="B75" s="241"/>
      <c r="C75" s="241"/>
      <c r="D75" s="241"/>
      <c r="E75" s="241"/>
      <c r="F75" s="241"/>
      <c r="G75" s="59">
        <v>65</v>
      </c>
      <c r="H75" s="60">
        <v>0</v>
      </c>
      <c r="I75" s="60">
        <v>0</v>
      </c>
    </row>
    <row r="76" spans="1:9" x14ac:dyDescent="0.2">
      <c r="A76" s="241" t="s">
        <v>62</v>
      </c>
      <c r="B76" s="241"/>
      <c r="C76" s="241"/>
      <c r="D76" s="241"/>
      <c r="E76" s="241"/>
      <c r="F76" s="241"/>
      <c r="G76" s="59">
        <v>66</v>
      </c>
      <c r="H76" s="60">
        <v>0</v>
      </c>
      <c r="I76" s="60">
        <v>0</v>
      </c>
    </row>
    <row r="77" spans="1:9" x14ac:dyDescent="0.2">
      <c r="A77" s="243" t="s">
        <v>63</v>
      </c>
      <c r="B77" s="243"/>
      <c r="C77" s="243"/>
      <c r="D77" s="243"/>
      <c r="E77" s="243"/>
      <c r="F77" s="243"/>
      <c r="G77" s="57">
        <v>67</v>
      </c>
      <c r="H77" s="61">
        <f>H65+H66+H67+H68+H69+H70+H71+H72+H73+H74+H75+H76</f>
        <v>77257853</v>
      </c>
      <c r="I77" s="61">
        <f>I65+I66+I67+I68+I69+I70+I71+I72+I73+I74+I75+I76</f>
        <v>79254145</v>
      </c>
    </row>
    <row r="78" spans="1:9" x14ac:dyDescent="0.2">
      <c r="A78" s="243" t="s">
        <v>64</v>
      </c>
      <c r="B78" s="245"/>
      <c r="C78" s="245"/>
      <c r="D78" s="245"/>
      <c r="E78" s="245"/>
      <c r="F78" s="245"/>
      <c r="G78" s="57">
        <v>68</v>
      </c>
      <c r="H78" s="61">
        <f>H63+H77</f>
        <v>723070625</v>
      </c>
      <c r="I78" s="61">
        <f>I63+I77</f>
        <v>662919755</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topLeftCell="A40" zoomScale="110" zoomScaleNormal="100" zoomScaleSheetLayoutView="110" workbookViewId="0">
      <selection activeCell="I42" sqref="I42"/>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48" t="s">
        <v>4</v>
      </c>
      <c r="B1" s="249"/>
      <c r="C1" s="249"/>
      <c r="D1" s="249"/>
      <c r="E1" s="249"/>
      <c r="F1" s="249"/>
      <c r="G1" s="249"/>
      <c r="H1" s="249"/>
    </row>
    <row r="2" spans="1:11" x14ac:dyDescent="0.2">
      <c r="A2" s="250" t="s">
        <v>378</v>
      </c>
      <c r="B2" s="251"/>
      <c r="C2" s="251"/>
      <c r="D2" s="251"/>
      <c r="E2" s="251"/>
      <c r="F2" s="251"/>
      <c r="G2" s="251"/>
      <c r="H2" s="251"/>
    </row>
    <row r="3" spans="1:11" x14ac:dyDescent="0.2">
      <c r="A3" s="261" t="s">
        <v>282</v>
      </c>
      <c r="B3" s="262"/>
      <c r="C3" s="262"/>
      <c r="D3" s="262"/>
      <c r="E3" s="262"/>
      <c r="F3" s="262"/>
      <c r="G3" s="262"/>
      <c r="H3" s="262"/>
      <c r="I3" s="262"/>
      <c r="J3" s="263"/>
      <c r="K3" s="263"/>
    </row>
    <row r="4" spans="1:11" x14ac:dyDescent="0.2">
      <c r="A4" s="264" t="s">
        <v>297</v>
      </c>
      <c r="B4" s="265"/>
      <c r="C4" s="265"/>
      <c r="D4" s="265"/>
      <c r="E4" s="265"/>
      <c r="F4" s="265"/>
      <c r="G4" s="265"/>
      <c r="H4" s="265"/>
      <c r="I4" s="265"/>
      <c r="J4" s="266"/>
      <c r="K4" s="266"/>
    </row>
    <row r="5" spans="1:11" x14ac:dyDescent="0.2">
      <c r="A5" s="267" t="s">
        <v>2</v>
      </c>
      <c r="B5" s="268"/>
      <c r="C5" s="268"/>
      <c r="D5" s="268"/>
      <c r="E5" s="268"/>
      <c r="F5" s="268"/>
      <c r="G5" s="267" t="s">
        <v>5</v>
      </c>
      <c r="H5" s="269" t="s">
        <v>194</v>
      </c>
      <c r="I5" s="270"/>
      <c r="J5" s="269" t="s">
        <v>190</v>
      </c>
      <c r="K5" s="270"/>
    </row>
    <row r="6" spans="1:11" x14ac:dyDescent="0.2">
      <c r="A6" s="268"/>
      <c r="B6" s="268"/>
      <c r="C6" s="268"/>
      <c r="D6" s="268"/>
      <c r="E6" s="268"/>
      <c r="F6" s="268"/>
      <c r="G6" s="268"/>
      <c r="H6" s="48" t="s">
        <v>191</v>
      </c>
      <c r="I6" s="48" t="s">
        <v>192</v>
      </c>
      <c r="J6" s="48" t="s">
        <v>191</v>
      </c>
      <c r="K6" s="48" t="s">
        <v>192</v>
      </c>
    </row>
    <row r="7" spans="1:11" x14ac:dyDescent="0.2">
      <c r="A7" s="272">
        <v>1</v>
      </c>
      <c r="B7" s="273"/>
      <c r="C7" s="273"/>
      <c r="D7" s="273"/>
      <c r="E7" s="273"/>
      <c r="F7" s="273"/>
      <c r="G7" s="47">
        <v>2</v>
      </c>
      <c r="H7" s="48">
        <v>3</v>
      </c>
      <c r="I7" s="48">
        <v>4</v>
      </c>
      <c r="J7" s="48">
        <v>5</v>
      </c>
      <c r="K7" s="48">
        <v>6</v>
      </c>
    </row>
    <row r="8" spans="1:11" x14ac:dyDescent="0.2">
      <c r="A8" s="247" t="s">
        <v>66</v>
      </c>
      <c r="B8" s="247"/>
      <c r="C8" s="247"/>
      <c r="D8" s="247"/>
      <c r="E8" s="247"/>
      <c r="F8" s="247"/>
      <c r="G8" s="67">
        <v>1</v>
      </c>
      <c r="H8" s="68">
        <v>6762813</v>
      </c>
      <c r="I8" s="68">
        <v>6762813</v>
      </c>
      <c r="J8" s="68">
        <v>6454856</v>
      </c>
      <c r="K8" s="68">
        <v>6454856</v>
      </c>
    </row>
    <row r="9" spans="1:11" x14ac:dyDescent="0.2">
      <c r="A9" s="247" t="s">
        <v>65</v>
      </c>
      <c r="B9" s="247"/>
      <c r="C9" s="247"/>
      <c r="D9" s="247"/>
      <c r="E9" s="247"/>
      <c r="F9" s="247"/>
      <c r="G9" s="67">
        <v>2</v>
      </c>
      <c r="H9" s="68">
        <v>1017138</v>
      </c>
      <c r="I9" s="68">
        <v>1017138</v>
      </c>
      <c r="J9" s="68">
        <v>1357259</v>
      </c>
      <c r="K9" s="68">
        <v>1357259</v>
      </c>
    </row>
    <row r="10" spans="1:11" x14ac:dyDescent="0.2">
      <c r="A10" s="247" t="s">
        <v>67</v>
      </c>
      <c r="B10" s="247"/>
      <c r="C10" s="247"/>
      <c r="D10" s="247"/>
      <c r="E10" s="247"/>
      <c r="F10" s="247"/>
      <c r="G10" s="67">
        <v>3</v>
      </c>
      <c r="H10" s="68">
        <v>0</v>
      </c>
      <c r="I10" s="68">
        <v>0</v>
      </c>
      <c r="J10" s="68">
        <v>0</v>
      </c>
      <c r="K10" s="68">
        <v>0</v>
      </c>
    </row>
    <row r="11" spans="1:11" x14ac:dyDescent="0.2">
      <c r="A11" s="247" t="s">
        <v>68</v>
      </c>
      <c r="B11" s="247"/>
      <c r="C11" s="247"/>
      <c r="D11" s="247"/>
      <c r="E11" s="247"/>
      <c r="F11" s="247"/>
      <c r="G11" s="67">
        <v>4</v>
      </c>
      <c r="H11" s="68">
        <v>4496</v>
      </c>
      <c r="I11" s="68">
        <v>4496</v>
      </c>
      <c r="J11" s="68">
        <v>3278</v>
      </c>
      <c r="K11" s="68">
        <v>3278</v>
      </c>
    </row>
    <row r="12" spans="1:11" x14ac:dyDescent="0.2">
      <c r="A12" s="247" t="s">
        <v>69</v>
      </c>
      <c r="B12" s="247"/>
      <c r="C12" s="247"/>
      <c r="D12" s="247"/>
      <c r="E12" s="247"/>
      <c r="F12" s="247"/>
      <c r="G12" s="67">
        <v>5</v>
      </c>
      <c r="H12" s="68">
        <v>1719869</v>
      </c>
      <c r="I12" s="68">
        <v>1719869</v>
      </c>
      <c r="J12" s="68">
        <v>1788765</v>
      </c>
      <c r="K12" s="68">
        <v>1788765</v>
      </c>
    </row>
    <row r="13" spans="1:11" ht="12.6" customHeight="1" x14ac:dyDescent="0.2">
      <c r="A13" s="247" t="s">
        <v>70</v>
      </c>
      <c r="B13" s="247"/>
      <c r="C13" s="247"/>
      <c r="D13" s="247"/>
      <c r="E13" s="247"/>
      <c r="F13" s="247"/>
      <c r="G13" s="67">
        <v>6</v>
      </c>
      <c r="H13" s="68">
        <v>630648</v>
      </c>
      <c r="I13" s="68">
        <v>630648</v>
      </c>
      <c r="J13" s="68">
        <v>582348</v>
      </c>
      <c r="K13" s="68">
        <v>582348</v>
      </c>
    </row>
    <row r="14" spans="1:11" ht="35.450000000000003" customHeight="1" x14ac:dyDescent="0.2">
      <c r="A14" s="247" t="s">
        <v>71</v>
      </c>
      <c r="B14" s="247"/>
      <c r="C14" s="247"/>
      <c r="D14" s="247"/>
      <c r="E14" s="247"/>
      <c r="F14" s="247"/>
      <c r="G14" s="67">
        <v>7</v>
      </c>
      <c r="H14" s="68">
        <v>16149</v>
      </c>
      <c r="I14" s="68">
        <v>16149</v>
      </c>
      <c r="J14" s="68">
        <v>40858</v>
      </c>
      <c r="K14" s="68">
        <v>40858</v>
      </c>
    </row>
    <row r="15" spans="1:11" ht="28.9" customHeight="1" x14ac:dyDescent="0.2">
      <c r="A15" s="247" t="s">
        <v>72</v>
      </c>
      <c r="B15" s="247"/>
      <c r="C15" s="247"/>
      <c r="D15" s="247"/>
      <c r="E15" s="247"/>
      <c r="F15" s="247"/>
      <c r="G15" s="67">
        <v>8</v>
      </c>
      <c r="H15" s="68">
        <v>18526</v>
      </c>
      <c r="I15" s="68">
        <v>18526</v>
      </c>
      <c r="J15" s="68">
        <v>37242</v>
      </c>
      <c r="K15" s="68">
        <v>37242</v>
      </c>
    </row>
    <row r="16" spans="1:11" ht="28.9" customHeight="1" x14ac:dyDescent="0.2">
      <c r="A16" s="247" t="s">
        <v>73</v>
      </c>
      <c r="B16" s="247"/>
      <c r="C16" s="247"/>
      <c r="D16" s="247"/>
      <c r="E16" s="247"/>
      <c r="F16" s="247"/>
      <c r="G16" s="67">
        <v>9</v>
      </c>
      <c r="H16" s="68">
        <v>-22434</v>
      </c>
      <c r="I16" s="68">
        <v>-22434</v>
      </c>
      <c r="J16" s="68">
        <v>-112882</v>
      </c>
      <c r="K16" s="68">
        <v>-112882</v>
      </c>
    </row>
    <row r="17" spans="1:11" ht="28.9" customHeight="1" x14ac:dyDescent="0.2">
      <c r="A17" s="247" t="s">
        <v>245</v>
      </c>
      <c r="B17" s="247"/>
      <c r="C17" s="247"/>
      <c r="D17" s="247"/>
      <c r="E17" s="247"/>
      <c r="F17" s="247"/>
      <c r="G17" s="67">
        <v>10</v>
      </c>
      <c r="H17" s="68">
        <v>0</v>
      </c>
      <c r="I17" s="68">
        <v>0</v>
      </c>
      <c r="J17" s="68">
        <v>0</v>
      </c>
      <c r="K17" s="68">
        <v>0</v>
      </c>
    </row>
    <row r="18" spans="1:11" x14ac:dyDescent="0.2">
      <c r="A18" s="247" t="s">
        <v>74</v>
      </c>
      <c r="B18" s="247"/>
      <c r="C18" s="247"/>
      <c r="D18" s="247"/>
      <c r="E18" s="247"/>
      <c r="F18" s="247"/>
      <c r="G18" s="67">
        <v>11</v>
      </c>
      <c r="H18" s="68">
        <v>0</v>
      </c>
      <c r="I18" s="68">
        <v>0</v>
      </c>
      <c r="J18" s="68">
        <v>0</v>
      </c>
      <c r="K18" s="68">
        <v>0</v>
      </c>
    </row>
    <row r="19" spans="1:11" x14ac:dyDescent="0.2">
      <c r="A19" s="247" t="s">
        <v>75</v>
      </c>
      <c r="B19" s="247"/>
      <c r="C19" s="247"/>
      <c r="D19" s="247"/>
      <c r="E19" s="247"/>
      <c r="F19" s="247"/>
      <c r="G19" s="67">
        <v>12</v>
      </c>
      <c r="H19" s="68">
        <v>15899</v>
      </c>
      <c r="I19" s="68">
        <v>15899</v>
      </c>
      <c r="J19" s="68">
        <v>-9349</v>
      </c>
      <c r="K19" s="68">
        <v>-9349</v>
      </c>
    </row>
    <row r="20" spans="1:11" ht="25.5" customHeight="1" x14ac:dyDescent="0.2">
      <c r="A20" s="247" t="s">
        <v>246</v>
      </c>
      <c r="B20" s="247"/>
      <c r="C20" s="247"/>
      <c r="D20" s="247"/>
      <c r="E20" s="247"/>
      <c r="F20" s="247"/>
      <c r="G20" s="67">
        <v>13</v>
      </c>
      <c r="H20" s="68">
        <v>0</v>
      </c>
      <c r="I20" s="68">
        <v>0</v>
      </c>
      <c r="J20" s="68">
        <v>0</v>
      </c>
      <c r="K20" s="68">
        <v>0</v>
      </c>
    </row>
    <row r="21" spans="1:11" ht="25.5" customHeight="1" x14ac:dyDescent="0.2">
      <c r="A21" s="247" t="s">
        <v>76</v>
      </c>
      <c r="B21" s="247"/>
      <c r="C21" s="247"/>
      <c r="D21" s="247"/>
      <c r="E21" s="247"/>
      <c r="F21" s="247"/>
      <c r="G21" s="67">
        <v>14</v>
      </c>
      <c r="H21" s="68">
        <v>-24000</v>
      </c>
      <c r="I21" s="68">
        <v>-24000</v>
      </c>
      <c r="J21" s="68">
        <v>-24000</v>
      </c>
      <c r="K21" s="68">
        <v>-24000</v>
      </c>
    </row>
    <row r="22" spans="1:11" x14ac:dyDescent="0.2">
      <c r="A22" s="247" t="s">
        <v>77</v>
      </c>
      <c r="B22" s="247"/>
      <c r="C22" s="247"/>
      <c r="D22" s="247"/>
      <c r="E22" s="247"/>
      <c r="F22" s="247"/>
      <c r="G22" s="67">
        <v>15</v>
      </c>
      <c r="H22" s="68">
        <v>236567</v>
      </c>
      <c r="I22" s="68">
        <v>236567</v>
      </c>
      <c r="J22" s="68">
        <v>233148</v>
      </c>
      <c r="K22" s="68">
        <v>233148</v>
      </c>
    </row>
    <row r="23" spans="1:11" x14ac:dyDescent="0.2">
      <c r="A23" s="247" t="s">
        <v>78</v>
      </c>
      <c r="B23" s="247"/>
      <c r="C23" s="247"/>
      <c r="D23" s="247"/>
      <c r="E23" s="247"/>
      <c r="F23" s="247"/>
      <c r="G23" s="67">
        <v>16</v>
      </c>
      <c r="H23" s="68">
        <v>25</v>
      </c>
      <c r="I23" s="68">
        <v>25</v>
      </c>
      <c r="J23" s="68">
        <v>58614</v>
      </c>
      <c r="K23" s="68">
        <v>58615</v>
      </c>
    </row>
    <row r="24" spans="1:11" ht="25.15" customHeight="1" x14ac:dyDescent="0.2">
      <c r="A24" s="252" t="s">
        <v>247</v>
      </c>
      <c r="B24" s="252"/>
      <c r="C24" s="252"/>
      <c r="D24" s="252"/>
      <c r="E24" s="252"/>
      <c r="F24" s="252"/>
      <c r="G24" s="69">
        <v>17</v>
      </c>
      <c r="H24" s="70">
        <f>H8-H9-H10+H11+H12-H13+H14+H15+H16+H17+H18+H19+H20+H22-H23+H21</f>
        <v>7080074</v>
      </c>
      <c r="I24" s="70">
        <f>I8-I9-I10+I11+I12-I13+I14+I15+I16+I17+I18+I19+I20+I22-I23+I21</f>
        <v>7080074</v>
      </c>
      <c r="J24" s="70">
        <f t="shared" ref="J24:K24" si="0">J8-J9-J10+J11+J12-J13+J14+J15+J16+J17+J18+J19+J20+J22-J23+J21</f>
        <v>6413695</v>
      </c>
      <c r="K24" s="70">
        <f t="shared" si="0"/>
        <v>6413694</v>
      </c>
    </row>
    <row r="25" spans="1:11" x14ac:dyDescent="0.2">
      <c r="A25" s="247" t="s">
        <v>79</v>
      </c>
      <c r="B25" s="247"/>
      <c r="C25" s="247"/>
      <c r="D25" s="247"/>
      <c r="E25" s="247"/>
      <c r="F25" s="247"/>
      <c r="G25" s="67">
        <v>18</v>
      </c>
      <c r="H25" s="68">
        <v>3666122</v>
      </c>
      <c r="I25" s="68">
        <v>3666122</v>
      </c>
      <c r="J25" s="68">
        <v>3514399</v>
      </c>
      <c r="K25" s="68">
        <v>3514399</v>
      </c>
    </row>
    <row r="26" spans="1:11" ht="24" customHeight="1" x14ac:dyDescent="0.2">
      <c r="A26" s="247" t="s">
        <v>238</v>
      </c>
      <c r="B26" s="247"/>
      <c r="C26" s="247"/>
      <c r="D26" s="247"/>
      <c r="E26" s="247"/>
      <c r="F26" s="247"/>
      <c r="G26" s="67">
        <v>19</v>
      </c>
      <c r="H26" s="68">
        <v>0</v>
      </c>
      <c r="I26" s="68">
        <v>0</v>
      </c>
      <c r="J26" s="68">
        <v>0</v>
      </c>
      <c r="K26" s="68">
        <v>0</v>
      </c>
    </row>
    <row r="27" spans="1:11" x14ac:dyDescent="0.2">
      <c r="A27" s="247" t="s">
        <v>80</v>
      </c>
      <c r="B27" s="247"/>
      <c r="C27" s="247"/>
      <c r="D27" s="247"/>
      <c r="E27" s="247"/>
      <c r="F27" s="247"/>
      <c r="G27" s="67">
        <v>20</v>
      </c>
      <c r="H27" s="68">
        <v>467839</v>
      </c>
      <c r="I27" s="68">
        <v>467839</v>
      </c>
      <c r="J27" s="68">
        <v>469065</v>
      </c>
      <c r="K27" s="68">
        <v>469065</v>
      </c>
    </row>
    <row r="28" spans="1:11" x14ac:dyDescent="0.2">
      <c r="A28" s="247" t="s">
        <v>81</v>
      </c>
      <c r="B28" s="247"/>
      <c r="C28" s="247"/>
      <c r="D28" s="247"/>
      <c r="E28" s="247"/>
      <c r="F28" s="247"/>
      <c r="G28" s="67">
        <v>21</v>
      </c>
      <c r="H28" s="68">
        <v>0</v>
      </c>
      <c r="I28" s="68">
        <v>0</v>
      </c>
      <c r="J28" s="68">
        <v>0</v>
      </c>
      <c r="K28" s="68">
        <v>0</v>
      </c>
    </row>
    <row r="29" spans="1:11" x14ac:dyDescent="0.2">
      <c r="A29" s="247" t="s">
        <v>248</v>
      </c>
      <c r="B29" s="247"/>
      <c r="C29" s="247"/>
      <c r="D29" s="247"/>
      <c r="E29" s="247"/>
      <c r="F29" s="247"/>
      <c r="G29" s="67">
        <v>22</v>
      </c>
      <c r="H29" s="68">
        <v>-26918</v>
      </c>
      <c r="I29" s="68">
        <v>-26918</v>
      </c>
      <c r="J29" s="68">
        <v>-64352</v>
      </c>
      <c r="K29" s="68">
        <v>-64352</v>
      </c>
    </row>
    <row r="30" spans="1:11" ht="35.25" customHeight="1" x14ac:dyDescent="0.2">
      <c r="A30" s="247" t="s">
        <v>249</v>
      </c>
      <c r="B30" s="247"/>
      <c r="C30" s="247"/>
      <c r="D30" s="247"/>
      <c r="E30" s="247"/>
      <c r="F30" s="247"/>
      <c r="G30" s="67">
        <v>23</v>
      </c>
      <c r="H30" s="68">
        <v>870335</v>
      </c>
      <c r="I30" s="68">
        <v>870335</v>
      </c>
      <c r="J30" s="68">
        <v>395223</v>
      </c>
      <c r="K30" s="68">
        <v>395223</v>
      </c>
    </row>
    <row r="31" spans="1:11" ht="26.45" customHeight="1" x14ac:dyDescent="0.2">
      <c r="A31" s="247" t="s">
        <v>82</v>
      </c>
      <c r="B31" s="247"/>
      <c r="C31" s="247"/>
      <c r="D31" s="247"/>
      <c r="E31" s="247"/>
      <c r="F31" s="247"/>
      <c r="G31" s="67">
        <v>24</v>
      </c>
      <c r="H31" s="68">
        <v>0</v>
      </c>
      <c r="I31" s="68">
        <v>0</v>
      </c>
      <c r="J31" s="68">
        <v>0</v>
      </c>
      <c r="K31" s="68">
        <v>0</v>
      </c>
    </row>
    <row r="32" spans="1:11" ht="26.45" customHeight="1" x14ac:dyDescent="0.2">
      <c r="A32" s="247" t="s">
        <v>83</v>
      </c>
      <c r="B32" s="247"/>
      <c r="C32" s="247"/>
      <c r="D32" s="247"/>
      <c r="E32" s="247"/>
      <c r="F32" s="247"/>
      <c r="G32" s="67">
        <v>25</v>
      </c>
      <c r="H32" s="68">
        <v>0</v>
      </c>
      <c r="I32" s="68">
        <v>0</v>
      </c>
      <c r="J32" s="68">
        <v>0</v>
      </c>
      <c r="K32" s="68">
        <v>0</v>
      </c>
    </row>
    <row r="33" spans="1:11" ht="14.45" customHeight="1" x14ac:dyDescent="0.2">
      <c r="A33" s="247" t="s">
        <v>84</v>
      </c>
      <c r="B33" s="247"/>
      <c r="C33" s="247"/>
      <c r="D33" s="247"/>
      <c r="E33" s="247"/>
      <c r="F33" s="247"/>
      <c r="G33" s="67">
        <v>26</v>
      </c>
      <c r="H33" s="68">
        <v>0</v>
      </c>
      <c r="I33" s="68">
        <v>0</v>
      </c>
      <c r="J33" s="68">
        <v>0</v>
      </c>
      <c r="K33" s="68">
        <v>0</v>
      </c>
    </row>
    <row r="34" spans="1:11" ht="25.5" customHeight="1" x14ac:dyDescent="0.2">
      <c r="A34" s="247" t="s">
        <v>250</v>
      </c>
      <c r="B34" s="247"/>
      <c r="C34" s="247"/>
      <c r="D34" s="247"/>
      <c r="E34" s="247"/>
      <c r="F34" s="247"/>
      <c r="G34" s="67">
        <v>27</v>
      </c>
      <c r="H34" s="68">
        <v>0</v>
      </c>
      <c r="I34" s="68">
        <v>0</v>
      </c>
      <c r="J34" s="68">
        <v>0</v>
      </c>
      <c r="K34" s="68">
        <v>0</v>
      </c>
    </row>
    <row r="35" spans="1:11" ht="37.5" customHeight="1" x14ac:dyDescent="0.2">
      <c r="A35" s="247" t="s">
        <v>85</v>
      </c>
      <c r="B35" s="247"/>
      <c r="C35" s="247"/>
      <c r="D35" s="247"/>
      <c r="E35" s="247"/>
      <c r="F35" s="247"/>
      <c r="G35" s="67">
        <v>28</v>
      </c>
      <c r="H35" s="68">
        <v>0</v>
      </c>
      <c r="I35" s="68">
        <v>0</v>
      </c>
      <c r="J35" s="68">
        <v>0</v>
      </c>
      <c r="K35" s="68">
        <v>0</v>
      </c>
    </row>
    <row r="36" spans="1:11" ht="27.75" customHeight="1" x14ac:dyDescent="0.2">
      <c r="A36" s="253" t="s">
        <v>251</v>
      </c>
      <c r="B36" s="253"/>
      <c r="C36" s="253"/>
      <c r="D36" s="253"/>
      <c r="E36" s="253"/>
      <c r="F36" s="253"/>
      <c r="G36" s="69">
        <v>29</v>
      </c>
      <c r="H36" s="70">
        <f>H24-H25-H26+H28-H27-H29-H30-H31-H32+H33+H34+H35</f>
        <v>2102696</v>
      </c>
      <c r="I36" s="70">
        <f>I24-I25-I26+I28-I27-I29-I30-I31-I32+I33+I34+I35</f>
        <v>2102696</v>
      </c>
      <c r="J36" s="70">
        <f t="shared" ref="J36:K36" si="1">J24-J25-J26+J28-J27-J29-J30-J31-J32+J33+J34+J35</f>
        <v>2099360</v>
      </c>
      <c r="K36" s="70">
        <f t="shared" si="1"/>
        <v>2099359</v>
      </c>
    </row>
    <row r="37" spans="1:11" ht="25.5" customHeight="1" x14ac:dyDescent="0.2">
      <c r="A37" s="247" t="s">
        <v>252</v>
      </c>
      <c r="B37" s="247"/>
      <c r="C37" s="247"/>
      <c r="D37" s="247"/>
      <c r="E37" s="247"/>
      <c r="F37" s="247"/>
      <c r="G37" s="67">
        <v>30</v>
      </c>
      <c r="H37" s="68">
        <v>378218</v>
      </c>
      <c r="I37" s="68">
        <v>378218</v>
      </c>
      <c r="J37" s="68">
        <v>378192</v>
      </c>
      <c r="K37" s="68">
        <v>378192</v>
      </c>
    </row>
    <row r="38" spans="1:11" ht="26.25" customHeight="1" x14ac:dyDescent="0.2">
      <c r="A38" s="253" t="s">
        <v>253</v>
      </c>
      <c r="B38" s="253"/>
      <c r="C38" s="253"/>
      <c r="D38" s="253"/>
      <c r="E38" s="253"/>
      <c r="F38" s="253"/>
      <c r="G38" s="69">
        <v>31</v>
      </c>
      <c r="H38" s="70">
        <f>H36-H37</f>
        <v>1724478</v>
      </c>
      <c r="I38" s="70">
        <f>I36-I37</f>
        <v>1724478</v>
      </c>
      <c r="J38" s="70">
        <f t="shared" ref="J38:K38" si="2">J36-J37</f>
        <v>1721168</v>
      </c>
      <c r="K38" s="70">
        <f t="shared" si="2"/>
        <v>1721167</v>
      </c>
    </row>
    <row r="39" spans="1:11" ht="29.25" customHeight="1" x14ac:dyDescent="0.2">
      <c r="A39" s="253" t="s">
        <v>254</v>
      </c>
      <c r="B39" s="253"/>
      <c r="C39" s="253"/>
      <c r="D39" s="253"/>
      <c r="E39" s="253"/>
      <c r="F39" s="253"/>
      <c r="G39" s="69">
        <v>32</v>
      </c>
      <c r="H39" s="70">
        <f>H40-H41</f>
        <v>-1483</v>
      </c>
      <c r="I39" s="70">
        <f>I40-I41</f>
        <v>-1483</v>
      </c>
      <c r="J39" s="70">
        <f t="shared" ref="J39:K39" si="3">J40-J41</f>
        <v>1708</v>
      </c>
      <c r="K39" s="70">
        <f t="shared" si="3"/>
        <v>1709</v>
      </c>
    </row>
    <row r="40" spans="1:11" ht="27.75" customHeight="1" x14ac:dyDescent="0.2">
      <c r="A40" s="247" t="s">
        <v>86</v>
      </c>
      <c r="B40" s="247"/>
      <c r="C40" s="247"/>
      <c r="D40" s="247"/>
      <c r="E40" s="247"/>
      <c r="F40" s="247"/>
      <c r="G40" s="67">
        <v>33</v>
      </c>
      <c r="H40" s="68">
        <v>-1483</v>
      </c>
      <c r="I40" s="68">
        <v>-1483</v>
      </c>
      <c r="J40" s="68">
        <v>1708</v>
      </c>
      <c r="K40" s="68">
        <v>1709</v>
      </c>
    </row>
    <row r="41" spans="1:11" ht="22.9" customHeight="1" x14ac:dyDescent="0.2">
      <c r="A41" s="247" t="s">
        <v>87</v>
      </c>
      <c r="B41" s="247"/>
      <c r="C41" s="247"/>
      <c r="D41" s="247"/>
      <c r="E41" s="247"/>
      <c r="F41" s="247"/>
      <c r="G41" s="67">
        <v>34</v>
      </c>
      <c r="H41" s="68">
        <v>0</v>
      </c>
      <c r="I41" s="68">
        <v>0</v>
      </c>
      <c r="J41" s="68">
        <v>0</v>
      </c>
      <c r="K41" s="68">
        <v>0</v>
      </c>
    </row>
    <row r="42" spans="1:11" x14ac:dyDescent="0.2">
      <c r="A42" s="253" t="s">
        <v>255</v>
      </c>
      <c r="B42" s="253"/>
      <c r="C42" s="253"/>
      <c r="D42" s="253"/>
      <c r="E42" s="253"/>
      <c r="F42" s="253"/>
      <c r="G42" s="69">
        <v>35</v>
      </c>
      <c r="H42" s="70">
        <f>H38+H39</f>
        <v>1722995</v>
      </c>
      <c r="I42" s="70">
        <f>I38+I39</f>
        <v>1722995</v>
      </c>
      <c r="J42" s="70">
        <f t="shared" ref="J42:K42" si="4">J38+J39</f>
        <v>1722876</v>
      </c>
      <c r="K42" s="70">
        <f t="shared" si="4"/>
        <v>1722876</v>
      </c>
    </row>
    <row r="43" spans="1:11" x14ac:dyDescent="0.2">
      <c r="A43" s="247" t="s">
        <v>88</v>
      </c>
      <c r="B43" s="247"/>
      <c r="C43" s="247"/>
      <c r="D43" s="247"/>
      <c r="E43" s="247"/>
      <c r="F43" s="247"/>
      <c r="G43" s="67">
        <v>36</v>
      </c>
      <c r="H43" s="68">
        <v>0</v>
      </c>
      <c r="I43" s="68">
        <v>0</v>
      </c>
      <c r="J43" s="68">
        <v>0</v>
      </c>
      <c r="K43" s="68">
        <v>0</v>
      </c>
    </row>
    <row r="44" spans="1:11" x14ac:dyDescent="0.2">
      <c r="A44" s="247" t="s">
        <v>89</v>
      </c>
      <c r="B44" s="247"/>
      <c r="C44" s="247"/>
      <c r="D44" s="247"/>
      <c r="E44" s="247"/>
      <c r="F44" s="247"/>
      <c r="G44" s="67">
        <v>37</v>
      </c>
      <c r="H44" s="68">
        <f>H42</f>
        <v>1722995</v>
      </c>
      <c r="I44" s="68">
        <f t="shared" ref="I44:K44" si="5">I42</f>
        <v>1722995</v>
      </c>
      <c r="J44" s="68">
        <f t="shared" si="5"/>
        <v>1722876</v>
      </c>
      <c r="K44" s="68">
        <f t="shared" si="5"/>
        <v>1722876</v>
      </c>
    </row>
    <row r="45" spans="1:11" x14ac:dyDescent="0.2">
      <c r="A45" s="257" t="s">
        <v>14</v>
      </c>
      <c r="B45" s="258"/>
      <c r="C45" s="258"/>
      <c r="D45" s="258"/>
      <c r="E45" s="258"/>
      <c r="F45" s="258"/>
      <c r="G45" s="259"/>
      <c r="H45" s="259"/>
      <c r="I45" s="259"/>
      <c r="J45" s="260"/>
      <c r="K45" s="260"/>
    </row>
    <row r="46" spans="1:11" x14ac:dyDescent="0.2">
      <c r="A46" s="256" t="s">
        <v>90</v>
      </c>
      <c r="B46" s="256"/>
      <c r="C46" s="256"/>
      <c r="D46" s="256"/>
      <c r="E46" s="256"/>
      <c r="F46" s="256"/>
      <c r="G46" s="67">
        <v>38</v>
      </c>
      <c r="H46" s="71">
        <f>H42</f>
        <v>1722995</v>
      </c>
      <c r="I46" s="71">
        <f>I42</f>
        <v>1722995</v>
      </c>
      <c r="J46" s="71">
        <f t="shared" ref="J46:K46" si="6">J42</f>
        <v>1722876</v>
      </c>
      <c r="K46" s="71">
        <f t="shared" si="6"/>
        <v>1722876</v>
      </c>
    </row>
    <row r="47" spans="1:11" x14ac:dyDescent="0.2">
      <c r="A47" s="252" t="s">
        <v>256</v>
      </c>
      <c r="B47" s="252"/>
      <c r="C47" s="252"/>
      <c r="D47" s="252"/>
      <c r="E47" s="252"/>
      <c r="F47" s="252"/>
      <c r="G47" s="69">
        <v>39</v>
      </c>
      <c r="H47" s="70">
        <f>H48+H60</f>
        <v>297591</v>
      </c>
      <c r="I47" s="70">
        <f>I48+I60</f>
        <v>297591</v>
      </c>
      <c r="J47" s="70">
        <f t="shared" ref="J47:K47" si="7">J48+J60</f>
        <v>273416</v>
      </c>
      <c r="K47" s="70">
        <f t="shared" si="7"/>
        <v>273416</v>
      </c>
    </row>
    <row r="48" spans="1:11" ht="24.75" customHeight="1" x14ac:dyDescent="0.2">
      <c r="A48" s="254" t="s">
        <v>257</v>
      </c>
      <c r="B48" s="254"/>
      <c r="C48" s="254"/>
      <c r="D48" s="254"/>
      <c r="E48" s="254"/>
      <c r="F48" s="254"/>
      <c r="G48" s="69">
        <v>40</v>
      </c>
      <c r="H48" s="70">
        <f>SUM(H49:H55)+H58+H59</f>
        <v>297591</v>
      </c>
      <c r="I48" s="70">
        <f>SUM(I49:I55)+I58+I59</f>
        <v>297591</v>
      </c>
      <c r="J48" s="70">
        <f t="shared" ref="J48:K48" si="8">SUM(J49:J55)+J58+J59</f>
        <v>273416</v>
      </c>
      <c r="K48" s="70">
        <f t="shared" si="8"/>
        <v>273416</v>
      </c>
    </row>
    <row r="49" spans="1:11" x14ac:dyDescent="0.2">
      <c r="A49" s="255" t="s">
        <v>91</v>
      </c>
      <c r="B49" s="255"/>
      <c r="C49" s="255"/>
      <c r="D49" s="255"/>
      <c r="E49" s="255"/>
      <c r="F49" s="255"/>
      <c r="G49" s="67">
        <v>41</v>
      </c>
      <c r="H49" s="72">
        <v>0</v>
      </c>
      <c r="I49" s="72">
        <v>0</v>
      </c>
      <c r="J49" s="72">
        <v>0</v>
      </c>
      <c r="K49" s="72">
        <v>0</v>
      </c>
    </row>
    <row r="50" spans="1:11" x14ac:dyDescent="0.2">
      <c r="A50" s="255" t="s">
        <v>92</v>
      </c>
      <c r="B50" s="255"/>
      <c r="C50" s="255"/>
      <c r="D50" s="255"/>
      <c r="E50" s="255"/>
      <c r="F50" s="255"/>
      <c r="G50" s="67">
        <v>42</v>
      </c>
      <c r="H50" s="72">
        <v>0</v>
      </c>
      <c r="I50" s="72">
        <v>0</v>
      </c>
      <c r="J50" s="72">
        <v>0</v>
      </c>
      <c r="K50" s="72">
        <v>0</v>
      </c>
    </row>
    <row r="51" spans="1:11" ht="23.45" customHeight="1" x14ac:dyDescent="0.2">
      <c r="A51" s="255" t="s">
        <v>258</v>
      </c>
      <c r="B51" s="255"/>
      <c r="C51" s="255"/>
      <c r="D51" s="255"/>
      <c r="E51" s="255"/>
      <c r="F51" s="255"/>
      <c r="G51" s="67">
        <v>43</v>
      </c>
      <c r="H51" s="72">
        <v>0</v>
      </c>
      <c r="I51" s="72">
        <v>0</v>
      </c>
      <c r="J51" s="72">
        <v>0</v>
      </c>
      <c r="K51" s="72">
        <v>0</v>
      </c>
    </row>
    <row r="52" spans="1:11" ht="27" customHeight="1" x14ac:dyDescent="0.2">
      <c r="A52" s="255" t="s">
        <v>93</v>
      </c>
      <c r="B52" s="255"/>
      <c r="C52" s="255"/>
      <c r="D52" s="255"/>
      <c r="E52" s="255"/>
      <c r="F52" s="255"/>
      <c r="G52" s="67">
        <v>44</v>
      </c>
      <c r="H52" s="72">
        <v>0</v>
      </c>
      <c r="I52" s="72">
        <v>0</v>
      </c>
      <c r="J52" s="72">
        <v>0</v>
      </c>
      <c r="K52" s="72">
        <v>0</v>
      </c>
    </row>
    <row r="53" spans="1:11" ht="27" customHeight="1" x14ac:dyDescent="0.2">
      <c r="A53" s="255" t="s">
        <v>259</v>
      </c>
      <c r="B53" s="255"/>
      <c r="C53" s="255"/>
      <c r="D53" s="255"/>
      <c r="E53" s="255"/>
      <c r="F53" s="255"/>
      <c r="G53" s="67">
        <v>45</v>
      </c>
      <c r="H53" s="72">
        <v>0</v>
      </c>
      <c r="I53" s="72">
        <v>0</v>
      </c>
      <c r="J53" s="72">
        <v>0</v>
      </c>
      <c r="K53" s="72">
        <v>0</v>
      </c>
    </row>
    <row r="54" spans="1:11" ht="27.6" customHeight="1" x14ac:dyDescent="0.2">
      <c r="A54" s="255" t="s">
        <v>260</v>
      </c>
      <c r="B54" s="255"/>
      <c r="C54" s="255"/>
      <c r="D54" s="255"/>
      <c r="E54" s="255"/>
      <c r="F54" s="255"/>
      <c r="G54" s="67">
        <v>46</v>
      </c>
      <c r="H54" s="72">
        <v>346370</v>
      </c>
      <c r="I54" s="72">
        <v>346370</v>
      </c>
      <c r="J54" s="72">
        <v>326759</v>
      </c>
      <c r="K54" s="72">
        <v>326759</v>
      </c>
    </row>
    <row r="55" spans="1:11" ht="44.25" customHeight="1" x14ac:dyDescent="0.2">
      <c r="A55" s="271" t="s">
        <v>239</v>
      </c>
      <c r="B55" s="271"/>
      <c r="C55" s="271"/>
      <c r="D55" s="271"/>
      <c r="E55" s="271"/>
      <c r="F55" s="271"/>
      <c r="G55" s="67">
        <v>47</v>
      </c>
      <c r="H55" s="72">
        <v>0</v>
      </c>
      <c r="I55" s="72">
        <v>0</v>
      </c>
      <c r="J55" s="72">
        <v>0</v>
      </c>
      <c r="K55" s="72">
        <v>0</v>
      </c>
    </row>
    <row r="56" spans="1:11" ht="33" customHeight="1" x14ac:dyDescent="0.2">
      <c r="A56" s="271" t="s">
        <v>261</v>
      </c>
      <c r="B56" s="271"/>
      <c r="C56" s="271"/>
      <c r="D56" s="271"/>
      <c r="E56" s="271"/>
      <c r="F56" s="271"/>
      <c r="G56" s="67">
        <v>48</v>
      </c>
      <c r="H56" s="72">
        <v>0</v>
      </c>
      <c r="I56" s="72">
        <v>0</v>
      </c>
      <c r="J56" s="72">
        <v>0</v>
      </c>
      <c r="K56" s="72">
        <v>0</v>
      </c>
    </row>
    <row r="57" spans="1:11" ht="28.5" customHeight="1" x14ac:dyDescent="0.2">
      <c r="A57" s="271" t="s">
        <v>262</v>
      </c>
      <c r="B57" s="271"/>
      <c r="C57" s="271"/>
      <c r="D57" s="271"/>
      <c r="E57" s="271"/>
      <c r="F57" s="271"/>
      <c r="G57" s="67">
        <v>49</v>
      </c>
      <c r="H57" s="72">
        <v>0</v>
      </c>
      <c r="I57" s="72">
        <v>0</v>
      </c>
      <c r="J57" s="72">
        <v>0</v>
      </c>
      <c r="K57" s="72">
        <v>0</v>
      </c>
    </row>
    <row r="58" spans="1:11" ht="39" customHeight="1" x14ac:dyDescent="0.2">
      <c r="A58" s="271" t="s">
        <v>263</v>
      </c>
      <c r="B58" s="271"/>
      <c r="C58" s="271"/>
      <c r="D58" s="271"/>
      <c r="E58" s="271"/>
      <c r="F58" s="271"/>
      <c r="G58" s="67">
        <v>50</v>
      </c>
      <c r="H58" s="72">
        <v>0</v>
      </c>
      <c r="I58" s="72">
        <v>0</v>
      </c>
      <c r="J58" s="72">
        <v>0</v>
      </c>
      <c r="K58" s="72">
        <v>0</v>
      </c>
    </row>
    <row r="59" spans="1:11" ht="24" customHeight="1" x14ac:dyDescent="0.2">
      <c r="A59" s="271" t="s">
        <v>264</v>
      </c>
      <c r="B59" s="271"/>
      <c r="C59" s="271"/>
      <c r="D59" s="271"/>
      <c r="E59" s="271"/>
      <c r="F59" s="271"/>
      <c r="G59" s="67">
        <v>51</v>
      </c>
      <c r="H59" s="72">
        <v>-48779</v>
      </c>
      <c r="I59" s="72">
        <v>-48779</v>
      </c>
      <c r="J59" s="72">
        <v>-53343</v>
      </c>
      <c r="K59" s="72">
        <v>-53343</v>
      </c>
    </row>
    <row r="60" spans="1:11" ht="25.15" customHeight="1" x14ac:dyDescent="0.2">
      <c r="A60" s="254" t="s">
        <v>265</v>
      </c>
      <c r="B60" s="254"/>
      <c r="C60" s="254"/>
      <c r="D60" s="254"/>
      <c r="E60" s="254"/>
      <c r="F60" s="254"/>
      <c r="G60" s="69">
        <v>52</v>
      </c>
      <c r="H60" s="70">
        <f>SUM(H61:H68)</f>
        <v>0</v>
      </c>
      <c r="I60" s="70">
        <f>SUM(I61:I68)</f>
        <v>0</v>
      </c>
      <c r="J60" s="70">
        <f t="shared" ref="J60:K60" si="9">SUM(J61:J68)</f>
        <v>0</v>
      </c>
      <c r="K60" s="70">
        <f t="shared" si="9"/>
        <v>0</v>
      </c>
    </row>
    <row r="61" spans="1:11" ht="12.75" customHeight="1" x14ac:dyDescent="0.2">
      <c r="A61" s="271" t="s">
        <v>94</v>
      </c>
      <c r="B61" s="271"/>
      <c r="C61" s="271"/>
      <c r="D61" s="271"/>
      <c r="E61" s="271"/>
      <c r="F61" s="271"/>
      <c r="G61" s="67">
        <v>53</v>
      </c>
      <c r="H61" s="72">
        <v>0</v>
      </c>
      <c r="I61" s="72">
        <v>0</v>
      </c>
      <c r="J61" s="72">
        <v>0</v>
      </c>
      <c r="K61" s="72">
        <v>0</v>
      </c>
    </row>
    <row r="62" spans="1:11" ht="12.75" customHeight="1" x14ac:dyDescent="0.2">
      <c r="A62" s="271" t="s">
        <v>266</v>
      </c>
      <c r="B62" s="271"/>
      <c r="C62" s="271"/>
      <c r="D62" s="271"/>
      <c r="E62" s="271"/>
      <c r="F62" s="271"/>
      <c r="G62" s="67">
        <v>54</v>
      </c>
      <c r="H62" s="72">
        <v>0</v>
      </c>
      <c r="I62" s="72">
        <v>0</v>
      </c>
      <c r="J62" s="72">
        <v>0</v>
      </c>
      <c r="K62" s="72">
        <v>0</v>
      </c>
    </row>
    <row r="63" spans="1:11" ht="12.75" customHeight="1" x14ac:dyDescent="0.2">
      <c r="A63" s="271" t="s">
        <v>267</v>
      </c>
      <c r="B63" s="271"/>
      <c r="C63" s="271"/>
      <c r="D63" s="271"/>
      <c r="E63" s="271"/>
      <c r="F63" s="271"/>
      <c r="G63" s="67">
        <v>55</v>
      </c>
      <c r="H63" s="72">
        <v>0</v>
      </c>
      <c r="I63" s="72">
        <v>0</v>
      </c>
      <c r="J63" s="72">
        <v>0</v>
      </c>
      <c r="K63" s="72">
        <v>0</v>
      </c>
    </row>
    <row r="64" spans="1:11" ht="12.75" customHeight="1" x14ac:dyDescent="0.2">
      <c r="A64" s="271" t="s">
        <v>95</v>
      </c>
      <c r="B64" s="271"/>
      <c r="C64" s="271"/>
      <c r="D64" s="271"/>
      <c r="E64" s="271"/>
      <c r="F64" s="271"/>
      <c r="G64" s="67">
        <v>56</v>
      </c>
      <c r="H64" s="72">
        <v>0</v>
      </c>
      <c r="I64" s="72">
        <v>0</v>
      </c>
      <c r="J64" s="72">
        <v>0</v>
      </c>
      <c r="K64" s="72">
        <v>0</v>
      </c>
    </row>
    <row r="65" spans="1:11" ht="25.5" customHeight="1" x14ac:dyDescent="0.2">
      <c r="A65" s="271" t="s">
        <v>96</v>
      </c>
      <c r="B65" s="271"/>
      <c r="C65" s="271"/>
      <c r="D65" s="271"/>
      <c r="E65" s="271"/>
      <c r="F65" s="271"/>
      <c r="G65" s="67">
        <v>57</v>
      </c>
      <c r="H65" s="72">
        <v>0</v>
      </c>
      <c r="I65" s="72">
        <v>0</v>
      </c>
      <c r="J65" s="72">
        <v>0</v>
      </c>
      <c r="K65" s="72">
        <v>0</v>
      </c>
    </row>
    <row r="66" spans="1:11" ht="12.75" customHeight="1" x14ac:dyDescent="0.2">
      <c r="A66" s="271" t="s">
        <v>93</v>
      </c>
      <c r="B66" s="271"/>
      <c r="C66" s="271"/>
      <c r="D66" s="271"/>
      <c r="E66" s="271"/>
      <c r="F66" s="271"/>
      <c r="G66" s="67">
        <v>58</v>
      </c>
      <c r="H66" s="72">
        <v>0</v>
      </c>
      <c r="I66" s="72">
        <v>0</v>
      </c>
      <c r="J66" s="72">
        <v>0</v>
      </c>
      <c r="K66" s="72">
        <v>0</v>
      </c>
    </row>
    <row r="67" spans="1:11" ht="24.75" customHeight="1" x14ac:dyDescent="0.2">
      <c r="A67" s="271" t="s">
        <v>97</v>
      </c>
      <c r="B67" s="271"/>
      <c r="C67" s="271"/>
      <c r="D67" s="271"/>
      <c r="E67" s="271"/>
      <c r="F67" s="271"/>
      <c r="G67" s="67">
        <v>59</v>
      </c>
      <c r="H67" s="72">
        <v>0</v>
      </c>
      <c r="I67" s="72">
        <v>0</v>
      </c>
      <c r="J67" s="72">
        <v>0</v>
      </c>
      <c r="K67" s="72">
        <v>0</v>
      </c>
    </row>
    <row r="68" spans="1:11" ht="22.9" customHeight="1" x14ac:dyDescent="0.2">
      <c r="A68" s="271" t="s">
        <v>98</v>
      </c>
      <c r="B68" s="271"/>
      <c r="C68" s="271"/>
      <c r="D68" s="271"/>
      <c r="E68" s="271"/>
      <c r="F68" s="271"/>
      <c r="G68" s="67">
        <v>60</v>
      </c>
      <c r="H68" s="72">
        <v>0</v>
      </c>
      <c r="I68" s="72">
        <v>0</v>
      </c>
      <c r="J68" s="72">
        <v>0</v>
      </c>
      <c r="K68" s="72">
        <v>0</v>
      </c>
    </row>
    <row r="69" spans="1:11" ht="12.75" customHeight="1" x14ac:dyDescent="0.2">
      <c r="A69" s="254" t="s">
        <v>268</v>
      </c>
      <c r="B69" s="254"/>
      <c r="C69" s="254"/>
      <c r="D69" s="254"/>
      <c r="E69" s="254"/>
      <c r="F69" s="254"/>
      <c r="G69" s="69">
        <v>61</v>
      </c>
      <c r="H69" s="73">
        <f>H46+H47</f>
        <v>2020586</v>
      </c>
      <c r="I69" s="73">
        <f>I46+I47</f>
        <v>2020586</v>
      </c>
      <c r="J69" s="73">
        <f t="shared" ref="J69:K69" si="10">J46+J47</f>
        <v>1996292</v>
      </c>
      <c r="K69" s="73">
        <f t="shared" si="10"/>
        <v>1996292</v>
      </c>
    </row>
    <row r="70" spans="1:11" ht="12.75" customHeight="1" x14ac:dyDescent="0.2">
      <c r="A70" s="274" t="s">
        <v>99</v>
      </c>
      <c r="B70" s="274"/>
      <c r="C70" s="274"/>
      <c r="D70" s="274"/>
      <c r="E70" s="274"/>
      <c r="F70" s="274"/>
      <c r="G70" s="67">
        <v>62</v>
      </c>
      <c r="H70" s="68">
        <v>0</v>
      </c>
      <c r="I70" s="68">
        <v>0</v>
      </c>
      <c r="J70" s="68">
        <v>0</v>
      </c>
      <c r="K70" s="68">
        <v>0</v>
      </c>
    </row>
    <row r="71" spans="1:11" x14ac:dyDescent="0.2">
      <c r="A71" s="256" t="s">
        <v>100</v>
      </c>
      <c r="B71" s="256"/>
      <c r="C71" s="256"/>
      <c r="D71" s="256"/>
      <c r="E71" s="256"/>
      <c r="F71" s="256"/>
      <c r="G71" s="67">
        <v>63</v>
      </c>
      <c r="H71" s="72">
        <f>H69</f>
        <v>2020586</v>
      </c>
      <c r="I71" s="74">
        <f t="shared" ref="I71:K71" si="11">I69</f>
        <v>2020586</v>
      </c>
      <c r="J71" s="74">
        <f t="shared" si="11"/>
        <v>1996292</v>
      </c>
      <c r="K71" s="74">
        <f t="shared" si="11"/>
        <v>1996292</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59"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57" zoomScale="110" zoomScaleNormal="100" workbookViewId="0">
      <selection activeCell="H61" sqref="H61:I6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48" t="s">
        <v>154</v>
      </c>
      <c r="B1" s="277"/>
      <c r="C1" s="277"/>
      <c r="D1" s="277"/>
      <c r="E1" s="277"/>
      <c r="F1" s="277"/>
      <c r="G1" s="277"/>
      <c r="H1" s="277"/>
    </row>
    <row r="2" spans="1:9" ht="12.75" customHeight="1" x14ac:dyDescent="0.2">
      <c r="A2" s="250" t="s">
        <v>378</v>
      </c>
      <c r="B2" s="251"/>
      <c r="C2" s="251"/>
      <c r="D2" s="251"/>
      <c r="E2" s="251"/>
      <c r="F2" s="251"/>
      <c r="G2" s="251"/>
      <c r="H2" s="251"/>
    </row>
    <row r="3" spans="1:9" x14ac:dyDescent="0.2">
      <c r="A3" s="261" t="s">
        <v>282</v>
      </c>
      <c r="B3" s="278"/>
      <c r="C3" s="278"/>
      <c r="D3" s="278"/>
      <c r="E3" s="278"/>
      <c r="F3" s="278"/>
      <c r="G3" s="278"/>
      <c r="H3" s="278"/>
      <c r="I3" s="262"/>
    </row>
    <row r="4" spans="1:9" x14ac:dyDescent="0.2">
      <c r="A4" s="279" t="s">
        <v>297</v>
      </c>
      <c r="B4" s="280"/>
      <c r="C4" s="280"/>
      <c r="D4" s="280"/>
      <c r="E4" s="280"/>
      <c r="F4" s="280"/>
      <c r="G4" s="280"/>
      <c r="H4" s="280"/>
      <c r="I4" s="265"/>
    </row>
    <row r="5" spans="1:9" ht="45" x14ac:dyDescent="0.2">
      <c r="A5" s="281" t="s">
        <v>2</v>
      </c>
      <c r="B5" s="276"/>
      <c r="C5" s="276"/>
      <c r="D5" s="276"/>
      <c r="E5" s="276"/>
      <c r="F5" s="276"/>
      <c r="G5" s="75" t="s">
        <v>5</v>
      </c>
      <c r="H5" s="66" t="s">
        <v>194</v>
      </c>
      <c r="I5" s="66" t="s">
        <v>269</v>
      </c>
    </row>
    <row r="6" spans="1:9" x14ac:dyDescent="0.2">
      <c r="A6" s="275">
        <v>1</v>
      </c>
      <c r="B6" s="276"/>
      <c r="C6" s="276"/>
      <c r="D6" s="276"/>
      <c r="E6" s="276"/>
      <c r="F6" s="276"/>
      <c r="G6" s="65">
        <v>2</v>
      </c>
      <c r="H6" s="66" t="s">
        <v>6</v>
      </c>
      <c r="I6" s="66" t="s">
        <v>7</v>
      </c>
    </row>
    <row r="7" spans="1:9" x14ac:dyDescent="0.2">
      <c r="A7" s="283" t="s">
        <v>108</v>
      </c>
      <c r="B7" s="284"/>
      <c r="C7" s="284"/>
      <c r="D7" s="284"/>
      <c r="E7" s="284"/>
      <c r="F7" s="284"/>
      <c r="G7" s="284"/>
      <c r="H7" s="284"/>
      <c r="I7" s="284"/>
    </row>
    <row r="8" spans="1:9" x14ac:dyDescent="0.2">
      <c r="A8" s="282" t="s">
        <v>101</v>
      </c>
      <c r="B8" s="282"/>
      <c r="C8" s="282"/>
      <c r="D8" s="282"/>
      <c r="E8" s="282"/>
      <c r="F8" s="282"/>
      <c r="G8" s="67">
        <v>1</v>
      </c>
      <c r="H8" s="76">
        <v>0</v>
      </c>
      <c r="I8" s="76">
        <v>0</v>
      </c>
    </row>
    <row r="9" spans="1:9" x14ac:dyDescent="0.2">
      <c r="A9" s="282" t="s">
        <v>102</v>
      </c>
      <c r="B9" s="282"/>
      <c r="C9" s="282"/>
      <c r="D9" s="282"/>
      <c r="E9" s="282"/>
      <c r="F9" s="282"/>
      <c r="G9" s="67">
        <v>2</v>
      </c>
      <c r="H9" s="76">
        <v>0</v>
      </c>
      <c r="I9" s="76">
        <v>0</v>
      </c>
    </row>
    <row r="10" spans="1:9" x14ac:dyDescent="0.2">
      <c r="A10" s="282" t="s">
        <v>103</v>
      </c>
      <c r="B10" s="282"/>
      <c r="C10" s="282"/>
      <c r="D10" s="282"/>
      <c r="E10" s="282"/>
      <c r="F10" s="282"/>
      <c r="G10" s="67">
        <v>3</v>
      </c>
      <c r="H10" s="76">
        <v>0</v>
      </c>
      <c r="I10" s="76">
        <v>0</v>
      </c>
    </row>
    <row r="11" spans="1:9" x14ac:dyDescent="0.2">
      <c r="A11" s="282" t="s">
        <v>104</v>
      </c>
      <c r="B11" s="282"/>
      <c r="C11" s="282"/>
      <c r="D11" s="282"/>
      <c r="E11" s="282"/>
      <c r="F11" s="282"/>
      <c r="G11" s="67">
        <v>4</v>
      </c>
      <c r="H11" s="76">
        <v>0</v>
      </c>
      <c r="I11" s="76">
        <v>0</v>
      </c>
    </row>
    <row r="12" spans="1:9" x14ac:dyDescent="0.2">
      <c r="A12" s="282" t="s">
        <v>105</v>
      </c>
      <c r="B12" s="282"/>
      <c r="C12" s="282"/>
      <c r="D12" s="282"/>
      <c r="E12" s="282"/>
      <c r="F12" s="282"/>
      <c r="G12" s="67">
        <v>5</v>
      </c>
      <c r="H12" s="76">
        <v>0</v>
      </c>
      <c r="I12" s="76">
        <v>0</v>
      </c>
    </row>
    <row r="13" spans="1:9" ht="22.5" customHeight="1" x14ac:dyDescent="0.2">
      <c r="A13" s="282" t="s">
        <v>125</v>
      </c>
      <c r="B13" s="282"/>
      <c r="C13" s="282"/>
      <c r="D13" s="282"/>
      <c r="E13" s="282"/>
      <c r="F13" s="282"/>
      <c r="G13" s="67">
        <v>6</v>
      </c>
      <c r="H13" s="76">
        <v>0</v>
      </c>
      <c r="I13" s="76">
        <v>0</v>
      </c>
    </row>
    <row r="14" spans="1:9" x14ac:dyDescent="0.2">
      <c r="A14" s="282" t="s">
        <v>106</v>
      </c>
      <c r="B14" s="282"/>
      <c r="C14" s="282"/>
      <c r="D14" s="282"/>
      <c r="E14" s="282"/>
      <c r="F14" s="282"/>
      <c r="G14" s="67">
        <v>7</v>
      </c>
      <c r="H14" s="76">
        <v>0</v>
      </c>
      <c r="I14" s="76">
        <v>0</v>
      </c>
    </row>
    <row r="15" spans="1:9" x14ac:dyDescent="0.2">
      <c r="A15" s="282" t="s">
        <v>107</v>
      </c>
      <c r="B15" s="282"/>
      <c r="C15" s="282"/>
      <c r="D15" s="282"/>
      <c r="E15" s="282"/>
      <c r="F15" s="282"/>
      <c r="G15" s="67">
        <v>8</v>
      </c>
      <c r="H15" s="76">
        <v>0</v>
      </c>
      <c r="I15" s="76">
        <v>0</v>
      </c>
    </row>
    <row r="16" spans="1:9" x14ac:dyDescent="0.2">
      <c r="A16" s="283" t="s">
        <v>109</v>
      </c>
      <c r="B16" s="284"/>
      <c r="C16" s="284"/>
      <c r="D16" s="284"/>
      <c r="E16" s="284"/>
      <c r="F16" s="284"/>
      <c r="G16" s="284"/>
      <c r="H16" s="284"/>
      <c r="I16" s="284"/>
    </row>
    <row r="17" spans="1:9" x14ac:dyDescent="0.2">
      <c r="A17" s="282" t="s">
        <v>110</v>
      </c>
      <c r="B17" s="282"/>
      <c r="C17" s="282"/>
      <c r="D17" s="282"/>
      <c r="E17" s="282"/>
      <c r="F17" s="282"/>
      <c r="G17" s="67">
        <v>9</v>
      </c>
      <c r="H17" s="76">
        <v>2101213</v>
      </c>
      <c r="I17" s="76">
        <v>2101068</v>
      </c>
    </row>
    <row r="18" spans="1:9" x14ac:dyDescent="0.2">
      <c r="A18" s="282" t="s">
        <v>111</v>
      </c>
      <c r="B18" s="282"/>
      <c r="C18" s="282"/>
      <c r="D18" s="282"/>
      <c r="E18" s="282"/>
      <c r="F18" s="282"/>
      <c r="G18" s="67"/>
      <c r="H18" s="76"/>
      <c r="I18" s="76"/>
    </row>
    <row r="19" spans="1:9" x14ac:dyDescent="0.2">
      <c r="A19" s="282" t="s">
        <v>112</v>
      </c>
      <c r="B19" s="282"/>
      <c r="C19" s="282"/>
      <c r="D19" s="282"/>
      <c r="E19" s="282"/>
      <c r="F19" s="282"/>
      <c r="G19" s="67">
        <v>10</v>
      </c>
      <c r="H19" s="76">
        <v>867417</v>
      </c>
      <c r="I19" s="76">
        <v>354871</v>
      </c>
    </row>
    <row r="20" spans="1:9" x14ac:dyDescent="0.2">
      <c r="A20" s="282" t="s">
        <v>113</v>
      </c>
      <c r="B20" s="282"/>
      <c r="C20" s="282"/>
      <c r="D20" s="282"/>
      <c r="E20" s="282"/>
      <c r="F20" s="282"/>
      <c r="G20" s="67">
        <v>11</v>
      </c>
      <c r="H20" s="76">
        <v>467839</v>
      </c>
      <c r="I20" s="76">
        <v>469065</v>
      </c>
    </row>
    <row r="21" spans="1:9" ht="23.25" customHeight="1" x14ac:dyDescent="0.2">
      <c r="A21" s="282" t="s">
        <v>114</v>
      </c>
      <c r="B21" s="282"/>
      <c r="C21" s="282"/>
      <c r="D21" s="282"/>
      <c r="E21" s="282"/>
      <c r="F21" s="282"/>
      <c r="G21" s="67">
        <v>12</v>
      </c>
      <c r="H21" s="76">
        <v>-61492</v>
      </c>
      <c r="I21" s="76">
        <v>112882</v>
      </c>
    </row>
    <row r="22" spans="1:9" x14ac:dyDescent="0.2">
      <c r="A22" s="282" t="s">
        <v>115</v>
      </c>
      <c r="B22" s="282"/>
      <c r="C22" s="282"/>
      <c r="D22" s="282"/>
      <c r="E22" s="282"/>
      <c r="F22" s="282"/>
      <c r="G22" s="67">
        <v>13</v>
      </c>
      <c r="H22" s="76">
        <v>-19</v>
      </c>
      <c r="I22" s="76">
        <v>-173</v>
      </c>
    </row>
    <row r="23" spans="1:9" x14ac:dyDescent="0.2">
      <c r="A23" s="282" t="s">
        <v>116</v>
      </c>
      <c r="B23" s="282"/>
      <c r="C23" s="282"/>
      <c r="D23" s="282"/>
      <c r="E23" s="282"/>
      <c r="F23" s="282"/>
      <c r="G23" s="67">
        <v>14</v>
      </c>
      <c r="H23" s="76">
        <v>-155</v>
      </c>
      <c r="I23" s="76">
        <v>0</v>
      </c>
    </row>
    <row r="24" spans="1:9" x14ac:dyDescent="0.2">
      <c r="A24" s="283" t="s">
        <v>117</v>
      </c>
      <c r="B24" s="284"/>
      <c r="C24" s="284"/>
      <c r="D24" s="284"/>
      <c r="E24" s="284"/>
      <c r="F24" s="284"/>
      <c r="G24" s="284"/>
      <c r="H24" s="284"/>
      <c r="I24" s="284"/>
    </row>
    <row r="25" spans="1:9" x14ac:dyDescent="0.2">
      <c r="A25" s="282" t="s">
        <v>118</v>
      </c>
      <c r="B25" s="282"/>
      <c r="C25" s="282"/>
      <c r="D25" s="282"/>
      <c r="E25" s="282"/>
      <c r="F25" s="282"/>
      <c r="G25" s="67">
        <v>15</v>
      </c>
      <c r="H25" s="76">
        <v>0</v>
      </c>
      <c r="I25" s="76">
        <v>0</v>
      </c>
    </row>
    <row r="26" spans="1:9" x14ac:dyDescent="0.2">
      <c r="A26" s="282" t="s">
        <v>119</v>
      </c>
      <c r="B26" s="282"/>
      <c r="C26" s="282"/>
      <c r="D26" s="282"/>
      <c r="E26" s="282"/>
      <c r="F26" s="282"/>
      <c r="G26" s="67">
        <v>16</v>
      </c>
      <c r="H26" s="76">
        <v>-133007</v>
      </c>
      <c r="I26" s="76">
        <v>-229207</v>
      </c>
    </row>
    <row r="27" spans="1:9" x14ac:dyDescent="0.2">
      <c r="A27" s="282" t="s">
        <v>120</v>
      </c>
      <c r="B27" s="282"/>
      <c r="C27" s="282"/>
      <c r="D27" s="282"/>
      <c r="E27" s="282"/>
      <c r="F27" s="282"/>
      <c r="G27" s="67">
        <v>17</v>
      </c>
      <c r="H27" s="76">
        <v>-7328176</v>
      </c>
      <c r="I27" s="76">
        <v>10050177</v>
      </c>
    </row>
    <row r="28" spans="1:9" ht="25.5" customHeight="1" x14ac:dyDescent="0.2">
      <c r="A28" s="282" t="s">
        <v>121</v>
      </c>
      <c r="B28" s="282"/>
      <c r="C28" s="282"/>
      <c r="D28" s="282"/>
      <c r="E28" s="282"/>
      <c r="F28" s="282"/>
      <c r="G28" s="67">
        <v>18</v>
      </c>
      <c r="H28" s="76">
        <v>-54323</v>
      </c>
      <c r="I28" s="76">
        <v>209897</v>
      </c>
    </row>
    <row r="29" spans="1:9" ht="23.25" customHeight="1" x14ac:dyDescent="0.2">
      <c r="A29" s="282" t="s">
        <v>122</v>
      </c>
      <c r="B29" s="282"/>
      <c r="C29" s="282"/>
      <c r="D29" s="282"/>
      <c r="E29" s="282"/>
      <c r="F29" s="282"/>
      <c r="G29" s="67">
        <v>19</v>
      </c>
      <c r="H29" s="76">
        <v>0</v>
      </c>
      <c r="I29" s="76">
        <v>0</v>
      </c>
    </row>
    <row r="30" spans="1:9" ht="27.75" customHeight="1" x14ac:dyDescent="0.2">
      <c r="A30" s="282" t="s">
        <v>123</v>
      </c>
      <c r="B30" s="282"/>
      <c r="C30" s="282"/>
      <c r="D30" s="282"/>
      <c r="E30" s="282"/>
      <c r="F30" s="282"/>
      <c r="G30" s="67">
        <v>20</v>
      </c>
      <c r="H30" s="76">
        <v>0</v>
      </c>
      <c r="I30" s="76">
        <v>0</v>
      </c>
    </row>
    <row r="31" spans="1:9" ht="27.75" customHeight="1" x14ac:dyDescent="0.2">
      <c r="A31" s="282" t="s">
        <v>124</v>
      </c>
      <c r="B31" s="282"/>
      <c r="C31" s="282"/>
      <c r="D31" s="282"/>
      <c r="E31" s="282"/>
      <c r="F31" s="282"/>
      <c r="G31" s="67">
        <v>21</v>
      </c>
      <c r="H31" s="76">
        <v>516310</v>
      </c>
      <c r="I31" s="76">
        <v>0</v>
      </c>
    </row>
    <row r="32" spans="1:9" ht="29.25" customHeight="1" x14ac:dyDescent="0.2">
      <c r="A32" s="282" t="s">
        <v>126</v>
      </c>
      <c r="B32" s="282"/>
      <c r="C32" s="282"/>
      <c r="D32" s="282"/>
      <c r="E32" s="282"/>
      <c r="F32" s="282"/>
      <c r="G32" s="67">
        <v>22</v>
      </c>
      <c r="H32" s="76">
        <v>-10810371</v>
      </c>
      <c r="I32" s="76">
        <v>5680543</v>
      </c>
    </row>
    <row r="33" spans="1:9" x14ac:dyDescent="0.2">
      <c r="A33" s="282" t="s">
        <v>127</v>
      </c>
      <c r="B33" s="282"/>
      <c r="C33" s="282"/>
      <c r="D33" s="282"/>
      <c r="E33" s="282"/>
      <c r="F33" s="282"/>
      <c r="G33" s="67">
        <v>23</v>
      </c>
      <c r="H33" s="76">
        <v>-185862</v>
      </c>
      <c r="I33" s="76">
        <v>52108</v>
      </c>
    </row>
    <row r="34" spans="1:9" x14ac:dyDescent="0.2">
      <c r="A34" s="282" t="s">
        <v>128</v>
      </c>
      <c r="B34" s="282"/>
      <c r="C34" s="282"/>
      <c r="D34" s="282"/>
      <c r="E34" s="282"/>
      <c r="F34" s="282"/>
      <c r="G34" s="67">
        <v>24</v>
      </c>
      <c r="H34" s="76">
        <v>-806427</v>
      </c>
      <c r="I34" s="76">
        <v>-2346738</v>
      </c>
    </row>
    <row r="35" spans="1:9" x14ac:dyDescent="0.2">
      <c r="A35" s="282" t="s">
        <v>129</v>
      </c>
      <c r="B35" s="282"/>
      <c r="C35" s="282"/>
      <c r="D35" s="282"/>
      <c r="E35" s="282"/>
      <c r="F35" s="282"/>
      <c r="G35" s="67">
        <v>25</v>
      </c>
      <c r="H35" s="76">
        <v>-14991242</v>
      </c>
      <c r="I35" s="76">
        <v>-25211421</v>
      </c>
    </row>
    <row r="36" spans="1:9" x14ac:dyDescent="0.2">
      <c r="A36" s="282" t="s">
        <v>130</v>
      </c>
      <c r="B36" s="282"/>
      <c r="C36" s="282"/>
      <c r="D36" s="282"/>
      <c r="E36" s="282"/>
      <c r="F36" s="282"/>
      <c r="G36" s="67">
        <v>26</v>
      </c>
      <c r="H36" s="76">
        <v>7324109</v>
      </c>
      <c r="I36" s="76">
        <v>8350977</v>
      </c>
    </row>
    <row r="37" spans="1:9" x14ac:dyDescent="0.2">
      <c r="A37" s="282" t="s">
        <v>131</v>
      </c>
      <c r="B37" s="282"/>
      <c r="C37" s="282"/>
      <c r="D37" s="282"/>
      <c r="E37" s="282"/>
      <c r="F37" s="282"/>
      <c r="G37" s="67">
        <v>27</v>
      </c>
      <c r="H37" s="76">
        <v>-14998959</v>
      </c>
      <c r="I37" s="76">
        <v>-15208471</v>
      </c>
    </row>
    <row r="38" spans="1:9" x14ac:dyDescent="0.2">
      <c r="A38" s="282" t="s">
        <v>132</v>
      </c>
      <c r="B38" s="282"/>
      <c r="C38" s="282"/>
      <c r="D38" s="282"/>
      <c r="E38" s="282"/>
      <c r="F38" s="282"/>
      <c r="G38" s="67">
        <v>28</v>
      </c>
      <c r="H38" s="76">
        <v>0</v>
      </c>
      <c r="I38" s="76">
        <v>0</v>
      </c>
    </row>
    <row r="39" spans="1:9" x14ac:dyDescent="0.2">
      <c r="A39" s="282" t="s">
        <v>133</v>
      </c>
      <c r="B39" s="282"/>
      <c r="C39" s="282"/>
      <c r="D39" s="282"/>
      <c r="E39" s="282"/>
      <c r="F39" s="282"/>
      <c r="G39" s="67">
        <v>29</v>
      </c>
      <c r="H39" s="76">
        <v>2544847</v>
      </c>
      <c r="I39" s="76">
        <v>505122</v>
      </c>
    </row>
    <row r="40" spans="1:9" x14ac:dyDescent="0.2">
      <c r="A40" s="282" t="s">
        <v>134</v>
      </c>
      <c r="B40" s="282"/>
      <c r="C40" s="282"/>
      <c r="D40" s="282"/>
      <c r="E40" s="282"/>
      <c r="F40" s="282"/>
      <c r="G40" s="67">
        <v>30</v>
      </c>
      <c r="H40" s="76">
        <v>5290374</v>
      </c>
      <c r="I40" s="76">
        <v>5273646</v>
      </c>
    </row>
    <row r="41" spans="1:9" x14ac:dyDescent="0.2">
      <c r="A41" s="282" t="s">
        <v>135</v>
      </c>
      <c r="B41" s="282"/>
      <c r="C41" s="282"/>
      <c r="D41" s="282"/>
      <c r="E41" s="282"/>
      <c r="F41" s="282"/>
      <c r="G41" s="67">
        <v>31</v>
      </c>
      <c r="H41" s="76">
        <v>4496</v>
      </c>
      <c r="I41" s="76">
        <v>3278</v>
      </c>
    </row>
    <row r="42" spans="1:9" x14ac:dyDescent="0.2">
      <c r="A42" s="282" t="s">
        <v>136</v>
      </c>
      <c r="B42" s="282"/>
      <c r="C42" s="282"/>
      <c r="D42" s="282"/>
      <c r="E42" s="282"/>
      <c r="F42" s="282"/>
      <c r="G42" s="67">
        <v>32</v>
      </c>
      <c r="H42" s="76">
        <v>-342841</v>
      </c>
      <c r="I42" s="76">
        <v>-1053232</v>
      </c>
    </row>
    <row r="43" spans="1:9" x14ac:dyDescent="0.2">
      <c r="A43" s="282" t="s">
        <v>137</v>
      </c>
      <c r="B43" s="282"/>
      <c r="C43" s="282"/>
      <c r="D43" s="282"/>
      <c r="E43" s="282"/>
      <c r="F43" s="282"/>
      <c r="G43" s="67">
        <v>33</v>
      </c>
      <c r="H43" s="76">
        <v>-190363</v>
      </c>
      <c r="I43" s="76">
        <v>-307462</v>
      </c>
    </row>
    <row r="44" spans="1:9" ht="13.5" customHeight="1" x14ac:dyDescent="0.2">
      <c r="A44" s="285" t="s">
        <v>138</v>
      </c>
      <c r="B44" s="285"/>
      <c r="C44" s="285"/>
      <c r="D44" s="285"/>
      <c r="E44" s="285"/>
      <c r="F44" s="285"/>
      <c r="G44" s="67">
        <v>34</v>
      </c>
      <c r="H44" s="77">
        <f>SUM(H25:H43)+SUM(H17:H23)+SUM(H8:H15)</f>
        <v>-30786632</v>
      </c>
      <c r="I44" s="77">
        <f>SUM(I25:I43)+SUM(I17:I23)+SUM(I8:I15)</f>
        <v>-11193070</v>
      </c>
    </row>
    <row r="45" spans="1:9" x14ac:dyDescent="0.2">
      <c r="A45" s="283" t="s">
        <v>15</v>
      </c>
      <c r="B45" s="284"/>
      <c r="C45" s="284"/>
      <c r="D45" s="284"/>
      <c r="E45" s="284"/>
      <c r="F45" s="284"/>
      <c r="G45" s="284"/>
      <c r="H45" s="284"/>
      <c r="I45" s="284"/>
    </row>
    <row r="46" spans="1:9" ht="24.75" customHeight="1" x14ac:dyDescent="0.2">
      <c r="A46" s="282" t="s">
        <v>139</v>
      </c>
      <c r="B46" s="282"/>
      <c r="C46" s="282"/>
      <c r="D46" s="282"/>
      <c r="E46" s="282"/>
      <c r="F46" s="282"/>
      <c r="G46" s="67">
        <v>35</v>
      </c>
      <c r="H46" s="76">
        <v>-1402882</v>
      </c>
      <c r="I46" s="76">
        <v>-394853</v>
      </c>
    </row>
    <row r="47" spans="1:9" ht="26.25" customHeight="1" x14ac:dyDescent="0.2">
      <c r="A47" s="282" t="s">
        <v>140</v>
      </c>
      <c r="B47" s="282"/>
      <c r="C47" s="282"/>
      <c r="D47" s="282"/>
      <c r="E47" s="282"/>
      <c r="F47" s="282"/>
      <c r="G47" s="67">
        <v>36</v>
      </c>
      <c r="H47" s="76">
        <v>0</v>
      </c>
      <c r="I47" s="76">
        <v>0</v>
      </c>
    </row>
    <row r="48" spans="1:9" ht="24" customHeight="1" x14ac:dyDescent="0.2">
      <c r="A48" s="282" t="s">
        <v>141</v>
      </c>
      <c r="B48" s="282"/>
      <c r="C48" s="282"/>
      <c r="D48" s="282"/>
      <c r="E48" s="282"/>
      <c r="F48" s="282"/>
      <c r="G48" s="67">
        <v>37</v>
      </c>
      <c r="H48" s="76">
        <v>0</v>
      </c>
      <c r="I48" s="76">
        <v>0</v>
      </c>
    </row>
    <row r="49" spans="1:9" x14ac:dyDescent="0.2">
      <c r="A49" s="282" t="s">
        <v>142</v>
      </c>
      <c r="B49" s="282"/>
      <c r="C49" s="282"/>
      <c r="D49" s="282"/>
      <c r="E49" s="282"/>
      <c r="F49" s="282"/>
      <c r="G49" s="67">
        <v>38</v>
      </c>
      <c r="H49" s="76">
        <v>0</v>
      </c>
      <c r="I49" s="76">
        <v>0</v>
      </c>
    </row>
    <row r="50" spans="1:9" x14ac:dyDescent="0.2">
      <c r="A50" s="282" t="s">
        <v>143</v>
      </c>
      <c r="B50" s="282"/>
      <c r="C50" s="282"/>
      <c r="D50" s="282"/>
      <c r="E50" s="282"/>
      <c r="F50" s="282"/>
      <c r="G50" s="67">
        <v>39</v>
      </c>
      <c r="H50" s="76">
        <v>33818</v>
      </c>
      <c r="I50" s="76">
        <v>0</v>
      </c>
    </row>
    <row r="51" spans="1:9" x14ac:dyDescent="0.2">
      <c r="A51" s="285" t="s">
        <v>144</v>
      </c>
      <c r="B51" s="285"/>
      <c r="C51" s="285"/>
      <c r="D51" s="285"/>
      <c r="E51" s="285"/>
      <c r="F51" s="285"/>
      <c r="G51" s="67">
        <v>40</v>
      </c>
      <c r="H51" s="77">
        <f>SUM(H46:H50)</f>
        <v>-1369064</v>
      </c>
      <c r="I51" s="77">
        <f>SUM(I46:I50)</f>
        <v>-394853</v>
      </c>
    </row>
    <row r="52" spans="1:9" x14ac:dyDescent="0.2">
      <c r="A52" s="283" t="s">
        <v>16</v>
      </c>
      <c r="B52" s="284"/>
      <c r="C52" s="284"/>
      <c r="D52" s="284"/>
      <c r="E52" s="284"/>
      <c r="F52" s="284"/>
      <c r="G52" s="284"/>
      <c r="H52" s="284"/>
      <c r="I52" s="284"/>
    </row>
    <row r="53" spans="1:9" ht="23.25" customHeight="1" x14ac:dyDescent="0.2">
      <c r="A53" s="282" t="s">
        <v>145</v>
      </c>
      <c r="B53" s="282"/>
      <c r="C53" s="282"/>
      <c r="D53" s="282"/>
      <c r="E53" s="282"/>
      <c r="F53" s="282"/>
      <c r="G53" s="67">
        <v>41</v>
      </c>
      <c r="H53" s="76">
        <v>-479371</v>
      </c>
      <c r="I53" s="76">
        <v>-27369552</v>
      </c>
    </row>
    <row r="54" spans="1:9" x14ac:dyDescent="0.2">
      <c r="A54" s="282" t="s">
        <v>146</v>
      </c>
      <c r="B54" s="282"/>
      <c r="C54" s="282"/>
      <c r="D54" s="282"/>
      <c r="E54" s="282"/>
      <c r="F54" s="282"/>
      <c r="G54" s="67">
        <v>42</v>
      </c>
      <c r="H54" s="76">
        <v>25588</v>
      </c>
      <c r="I54" s="76">
        <v>24509</v>
      </c>
    </row>
    <row r="55" spans="1:9" x14ac:dyDescent="0.2">
      <c r="A55" s="282" t="s">
        <v>147</v>
      </c>
      <c r="B55" s="282"/>
      <c r="C55" s="282"/>
      <c r="D55" s="282"/>
      <c r="E55" s="282"/>
      <c r="F55" s="282"/>
      <c r="G55" s="67">
        <v>43</v>
      </c>
      <c r="H55" s="76">
        <v>0</v>
      </c>
      <c r="I55" s="76">
        <v>0</v>
      </c>
    </row>
    <row r="56" spans="1:9" x14ac:dyDescent="0.2">
      <c r="A56" s="282" t="s">
        <v>148</v>
      </c>
      <c r="B56" s="282"/>
      <c r="C56" s="282"/>
      <c r="D56" s="282"/>
      <c r="E56" s="282"/>
      <c r="F56" s="282"/>
      <c r="G56" s="67">
        <v>44</v>
      </c>
      <c r="H56" s="76">
        <v>0</v>
      </c>
      <c r="I56" s="76">
        <v>0</v>
      </c>
    </row>
    <row r="57" spans="1:9" x14ac:dyDescent="0.2">
      <c r="A57" s="282" t="s">
        <v>149</v>
      </c>
      <c r="B57" s="282"/>
      <c r="C57" s="282"/>
      <c r="D57" s="282"/>
      <c r="E57" s="282"/>
      <c r="F57" s="282"/>
      <c r="G57" s="67">
        <v>45</v>
      </c>
      <c r="H57" s="76">
        <v>0</v>
      </c>
      <c r="I57" s="76">
        <v>0</v>
      </c>
    </row>
    <row r="58" spans="1:9" x14ac:dyDescent="0.2">
      <c r="A58" s="282" t="s">
        <v>150</v>
      </c>
      <c r="B58" s="282"/>
      <c r="C58" s="282"/>
      <c r="D58" s="282"/>
      <c r="E58" s="282"/>
      <c r="F58" s="282"/>
      <c r="G58" s="67">
        <v>46</v>
      </c>
      <c r="H58" s="76">
        <v>0</v>
      </c>
      <c r="I58" s="76">
        <v>0</v>
      </c>
    </row>
    <row r="59" spans="1:9" x14ac:dyDescent="0.2">
      <c r="A59" s="285" t="s">
        <v>152</v>
      </c>
      <c r="B59" s="282"/>
      <c r="C59" s="282"/>
      <c r="D59" s="282"/>
      <c r="E59" s="282"/>
      <c r="F59" s="282"/>
      <c r="G59" s="67">
        <v>47</v>
      </c>
      <c r="H59" s="77">
        <f>H53+H54+H55+H56+H57+H58</f>
        <v>-453783</v>
      </c>
      <c r="I59" s="77">
        <f>I53+I54+I55+I56+I57+I58</f>
        <v>-27345043</v>
      </c>
    </row>
    <row r="60" spans="1:9" ht="25.5" customHeight="1" x14ac:dyDescent="0.2">
      <c r="A60" s="285" t="s">
        <v>151</v>
      </c>
      <c r="B60" s="285"/>
      <c r="C60" s="285"/>
      <c r="D60" s="285"/>
      <c r="E60" s="285"/>
      <c r="F60" s="285"/>
      <c r="G60" s="67">
        <v>48</v>
      </c>
      <c r="H60" s="77">
        <f>H44+H51+H59</f>
        <v>-32609479</v>
      </c>
      <c r="I60" s="77">
        <f>I44+I51+I59</f>
        <v>-38932966</v>
      </c>
    </row>
    <row r="61" spans="1:9" x14ac:dyDescent="0.2">
      <c r="A61" s="285" t="s">
        <v>195</v>
      </c>
      <c r="B61" s="282"/>
      <c r="C61" s="282"/>
      <c r="D61" s="282"/>
      <c r="E61" s="282"/>
      <c r="F61" s="282"/>
      <c r="G61" s="67">
        <v>49</v>
      </c>
      <c r="H61" s="78">
        <v>189355419</v>
      </c>
      <c r="I61" s="78">
        <v>235182689</v>
      </c>
    </row>
    <row r="62" spans="1:9" x14ac:dyDescent="0.2">
      <c r="A62" s="282" t="s">
        <v>153</v>
      </c>
      <c r="B62" s="282"/>
      <c r="C62" s="282"/>
      <c r="D62" s="282"/>
      <c r="E62" s="282"/>
      <c r="F62" s="282"/>
      <c r="G62" s="67">
        <v>50</v>
      </c>
      <c r="H62" s="78">
        <v>0</v>
      </c>
      <c r="I62" s="78">
        <v>0</v>
      </c>
    </row>
    <row r="63" spans="1:9" x14ac:dyDescent="0.2">
      <c r="A63" s="285" t="s">
        <v>196</v>
      </c>
      <c r="B63" s="282"/>
      <c r="C63" s="282"/>
      <c r="D63" s="282"/>
      <c r="E63" s="282"/>
      <c r="F63" s="282"/>
      <c r="G63" s="67">
        <v>51</v>
      </c>
      <c r="H63" s="77">
        <f>H60+H61+H62</f>
        <v>156745940</v>
      </c>
      <c r="I63" s="77">
        <f>I60+I61+I62</f>
        <v>196249723</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4" right="0.23622047244094491" top="0.53" bottom="0.59"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A21" zoomScaleNormal="100" zoomScaleSheetLayoutView="100" workbookViewId="0">
      <selection activeCell="T25" sqref="T25"/>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87" t="s">
        <v>8</v>
      </c>
      <c r="B1" s="249"/>
      <c r="C1" s="249"/>
      <c r="D1" s="249"/>
      <c r="E1" s="249"/>
      <c r="F1" s="249"/>
      <c r="G1" s="249"/>
      <c r="H1" s="249"/>
      <c r="I1" s="249"/>
      <c r="J1" s="79"/>
      <c r="K1" s="79"/>
      <c r="L1" s="79"/>
      <c r="M1" s="79"/>
      <c r="N1" s="79"/>
      <c r="O1" s="79"/>
    </row>
    <row r="2" spans="1:18" ht="15.75" x14ac:dyDescent="0.2">
      <c r="A2" s="49"/>
      <c r="B2" s="80"/>
      <c r="C2" s="288" t="s">
        <v>270</v>
      </c>
      <c r="D2" s="288"/>
      <c r="E2" s="1" t="s">
        <v>0</v>
      </c>
      <c r="F2" s="81">
        <v>45747</v>
      </c>
      <c r="G2" s="82"/>
      <c r="H2" s="82"/>
      <c r="I2" s="82"/>
      <c r="J2" s="79"/>
      <c r="K2" s="79"/>
      <c r="L2" s="79"/>
      <c r="M2" s="79"/>
      <c r="N2" s="79"/>
      <c r="O2" s="79"/>
      <c r="R2" s="63" t="s">
        <v>282</v>
      </c>
    </row>
    <row r="3" spans="1:18" ht="13.5" customHeight="1" x14ac:dyDescent="0.2">
      <c r="A3" s="289" t="s">
        <v>271</v>
      </c>
      <c r="B3" s="290"/>
      <c r="C3" s="290"/>
      <c r="D3" s="289" t="s">
        <v>272</v>
      </c>
      <c r="E3" s="292" t="s">
        <v>9</v>
      </c>
      <c r="F3" s="293"/>
      <c r="G3" s="293"/>
      <c r="H3" s="293"/>
      <c r="I3" s="293"/>
      <c r="J3" s="293"/>
      <c r="K3" s="293"/>
      <c r="L3" s="293"/>
      <c r="M3" s="293"/>
      <c r="N3" s="293"/>
      <c r="O3" s="293"/>
      <c r="P3" s="294" t="s">
        <v>17</v>
      </c>
      <c r="Q3" s="298"/>
      <c r="R3" s="294" t="s">
        <v>165</v>
      </c>
    </row>
    <row r="4" spans="1:18" ht="56.25" x14ac:dyDescent="0.2">
      <c r="A4" s="290"/>
      <c r="B4" s="290"/>
      <c r="C4" s="290"/>
      <c r="D4" s="291"/>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94"/>
    </row>
    <row r="5" spans="1:18" x14ac:dyDescent="0.2">
      <c r="A5" s="295">
        <v>1</v>
      </c>
      <c r="B5" s="295"/>
      <c r="C5" s="295"/>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96" t="s">
        <v>166</v>
      </c>
      <c r="B6" s="296"/>
      <c r="C6" s="296"/>
      <c r="D6" s="67">
        <v>1</v>
      </c>
      <c r="E6" s="88">
        <v>36781195</v>
      </c>
      <c r="F6" s="88">
        <v>400213</v>
      </c>
      <c r="G6" s="88">
        <v>0</v>
      </c>
      <c r="H6" s="88">
        <v>0</v>
      </c>
      <c r="I6" s="88">
        <v>335426</v>
      </c>
      <c r="J6" s="88">
        <v>1493914</v>
      </c>
      <c r="K6" s="88">
        <v>0</v>
      </c>
      <c r="L6" s="88">
        <v>30883267</v>
      </c>
      <c r="M6" s="88">
        <v>-157103</v>
      </c>
      <c r="N6" s="88">
        <v>7520941</v>
      </c>
      <c r="O6" s="88">
        <v>0</v>
      </c>
      <c r="P6" s="88">
        <v>0</v>
      </c>
      <c r="Q6" s="88">
        <v>0</v>
      </c>
      <c r="R6" s="89">
        <f>SUM(E6:Q6)</f>
        <v>77257853</v>
      </c>
    </row>
    <row r="7" spans="1:18" ht="30" customHeight="1" x14ac:dyDescent="0.2">
      <c r="A7" s="297" t="s">
        <v>167</v>
      </c>
      <c r="B7" s="297"/>
      <c r="C7" s="297"/>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96" t="s">
        <v>168</v>
      </c>
      <c r="B8" s="296"/>
      <c r="C8" s="296"/>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86" t="s">
        <v>169</v>
      </c>
      <c r="B9" s="286"/>
      <c r="C9" s="286"/>
      <c r="D9" s="69">
        <v>4</v>
      </c>
      <c r="E9" s="90">
        <f>E6+E7+E8</f>
        <v>36781195</v>
      </c>
      <c r="F9" s="90">
        <f t="shared" ref="F9:Q9" si="1">F6+F7+F8</f>
        <v>400213</v>
      </c>
      <c r="G9" s="90">
        <f t="shared" si="1"/>
        <v>0</v>
      </c>
      <c r="H9" s="90">
        <f t="shared" si="1"/>
        <v>0</v>
      </c>
      <c r="I9" s="90">
        <f t="shared" si="1"/>
        <v>335426</v>
      </c>
      <c r="J9" s="90">
        <f t="shared" si="1"/>
        <v>1493914</v>
      </c>
      <c r="K9" s="90">
        <f t="shared" si="1"/>
        <v>0</v>
      </c>
      <c r="L9" s="90">
        <f t="shared" si="1"/>
        <v>30883267</v>
      </c>
      <c r="M9" s="90">
        <f t="shared" si="1"/>
        <v>-157103</v>
      </c>
      <c r="N9" s="90">
        <f t="shared" si="1"/>
        <v>7520941</v>
      </c>
      <c r="O9" s="90">
        <f t="shared" si="1"/>
        <v>0</v>
      </c>
      <c r="P9" s="90">
        <f t="shared" si="1"/>
        <v>0</v>
      </c>
      <c r="Q9" s="90">
        <f t="shared" si="1"/>
        <v>0</v>
      </c>
      <c r="R9" s="89">
        <f t="shared" si="0"/>
        <v>77257853</v>
      </c>
    </row>
    <row r="10" spans="1:18" ht="33" customHeight="1" x14ac:dyDescent="0.2">
      <c r="A10" s="297" t="s">
        <v>170</v>
      </c>
      <c r="B10" s="297"/>
      <c r="C10" s="297"/>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97" t="s">
        <v>171</v>
      </c>
      <c r="B11" s="297"/>
      <c r="C11" s="297"/>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97" t="s">
        <v>274</v>
      </c>
      <c r="B12" s="297"/>
      <c r="C12" s="297"/>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97" t="s">
        <v>172</v>
      </c>
      <c r="B13" s="297"/>
      <c r="C13" s="297"/>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97" t="s">
        <v>275</v>
      </c>
      <c r="B14" s="297"/>
      <c r="C14" s="297"/>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97" t="s">
        <v>173</v>
      </c>
      <c r="B15" s="297"/>
      <c r="C15" s="297"/>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97" t="s">
        <v>174</v>
      </c>
      <c r="B16" s="297"/>
      <c r="C16" s="297"/>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
      <c r="A17" s="297" t="s">
        <v>276</v>
      </c>
      <c r="B17" s="297"/>
      <c r="C17" s="297"/>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97" t="s">
        <v>175</v>
      </c>
      <c r="B18" s="297"/>
      <c r="C18" s="297"/>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97" t="s">
        <v>277</v>
      </c>
      <c r="B19" s="297"/>
      <c r="C19" s="297"/>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97" t="s">
        <v>278</v>
      </c>
      <c r="B20" s="297"/>
      <c r="C20" s="297"/>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96" t="s">
        <v>279</v>
      </c>
      <c r="B21" s="296"/>
      <c r="C21" s="296"/>
      <c r="D21" s="67">
        <v>16</v>
      </c>
      <c r="E21" s="88">
        <v>0</v>
      </c>
      <c r="F21" s="88">
        <v>0</v>
      </c>
      <c r="G21" s="88">
        <v>0</v>
      </c>
      <c r="H21" s="88">
        <v>0</v>
      </c>
      <c r="I21" s="88">
        <v>0</v>
      </c>
      <c r="J21" s="88">
        <v>7520941</v>
      </c>
      <c r="K21" s="88">
        <v>0</v>
      </c>
      <c r="L21" s="88">
        <v>0</v>
      </c>
      <c r="M21" s="88">
        <v>0</v>
      </c>
      <c r="N21" s="88">
        <v>-7520941</v>
      </c>
      <c r="O21" s="88">
        <v>0</v>
      </c>
      <c r="P21" s="88">
        <v>0</v>
      </c>
      <c r="Q21" s="88">
        <v>0</v>
      </c>
      <c r="R21" s="89">
        <f t="shared" si="0"/>
        <v>0</v>
      </c>
    </row>
    <row r="22" spans="1:18" ht="20.25" customHeight="1" x14ac:dyDescent="0.2">
      <c r="A22" s="296" t="s">
        <v>280</v>
      </c>
      <c r="B22" s="296"/>
      <c r="C22" s="296"/>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96" t="s">
        <v>176</v>
      </c>
      <c r="B23" s="296"/>
      <c r="C23" s="296"/>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96" t="s">
        <v>281</v>
      </c>
      <c r="B24" s="296"/>
      <c r="C24" s="296"/>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
      <c r="A25" s="296" t="s">
        <v>177</v>
      </c>
      <c r="B25" s="296"/>
      <c r="C25" s="296"/>
      <c r="D25" s="67">
        <v>20</v>
      </c>
      <c r="E25" s="88">
        <v>0</v>
      </c>
      <c r="F25" s="88">
        <v>0</v>
      </c>
      <c r="G25" s="88">
        <v>0</v>
      </c>
      <c r="H25" s="88">
        <v>0</v>
      </c>
      <c r="I25" s="88">
        <v>243008</v>
      </c>
      <c r="J25" s="88">
        <v>30408</v>
      </c>
      <c r="K25" s="88">
        <v>0</v>
      </c>
      <c r="L25" s="88">
        <v>0</v>
      </c>
      <c r="M25" s="88">
        <v>0</v>
      </c>
      <c r="N25" s="88">
        <v>1722876</v>
      </c>
      <c r="O25" s="88">
        <v>0</v>
      </c>
      <c r="P25" s="88">
        <v>0</v>
      </c>
      <c r="Q25" s="88">
        <v>0</v>
      </c>
      <c r="R25" s="89">
        <f t="shared" si="0"/>
        <v>1996292</v>
      </c>
    </row>
    <row r="26" spans="1:18" ht="21" customHeight="1" x14ac:dyDescent="0.2">
      <c r="A26" s="299" t="s">
        <v>178</v>
      </c>
      <c r="B26" s="299"/>
      <c r="C26" s="299"/>
      <c r="D26" s="69">
        <v>21</v>
      </c>
      <c r="E26" s="89">
        <f>SUM(E9:E25)</f>
        <v>36781195</v>
      </c>
      <c r="F26" s="89">
        <f t="shared" ref="F26:Q26" si="2">SUM(F9:F25)</f>
        <v>400213</v>
      </c>
      <c r="G26" s="89">
        <f t="shared" si="2"/>
        <v>0</v>
      </c>
      <c r="H26" s="89">
        <f t="shared" si="2"/>
        <v>0</v>
      </c>
      <c r="I26" s="89">
        <f t="shared" si="2"/>
        <v>578434</v>
      </c>
      <c r="J26" s="89">
        <f t="shared" si="2"/>
        <v>9045263</v>
      </c>
      <c r="K26" s="89">
        <f t="shared" si="2"/>
        <v>0</v>
      </c>
      <c r="L26" s="89">
        <f t="shared" si="2"/>
        <v>30883267</v>
      </c>
      <c r="M26" s="89">
        <f t="shared" si="2"/>
        <v>-157103</v>
      </c>
      <c r="N26" s="89">
        <f t="shared" si="2"/>
        <v>1722876</v>
      </c>
      <c r="O26" s="89">
        <f t="shared" si="2"/>
        <v>0</v>
      </c>
      <c r="P26" s="89">
        <f t="shared" si="2"/>
        <v>0</v>
      </c>
      <c r="Q26" s="89">
        <f t="shared" si="2"/>
        <v>0</v>
      </c>
      <c r="R26" s="89">
        <f t="shared" si="0"/>
        <v>79254145</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51" right="0.5" top="0.81" bottom="0.64" header="0.51181102362204722" footer="0.51181102362204722"/>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5"/>
  <sheetViews>
    <sheetView view="pageBreakPreview" zoomScaleNormal="100" zoomScaleSheetLayoutView="100" workbookViewId="0">
      <selection activeCell="I27" sqref="I27"/>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2" t="s">
        <v>298</v>
      </c>
      <c r="B1" s="302"/>
      <c r="C1" s="302"/>
      <c r="D1" s="302"/>
      <c r="E1" s="302"/>
      <c r="F1" s="103"/>
      <c r="G1" s="103"/>
    </row>
    <row r="2" spans="1:7" x14ac:dyDescent="0.2">
      <c r="A2" s="303" t="s">
        <v>299</v>
      </c>
      <c r="B2" s="303"/>
      <c r="C2" s="303"/>
      <c r="D2" s="303"/>
      <c r="E2" s="303"/>
      <c r="F2" s="104"/>
      <c r="G2" s="104"/>
    </row>
    <row r="3" spans="1:7" x14ac:dyDescent="0.2">
      <c r="A3" s="105"/>
      <c r="B3" s="105"/>
      <c r="C3" s="105"/>
      <c r="D3" s="105"/>
      <c r="E3" s="105"/>
      <c r="F3" s="105"/>
      <c r="G3" s="105"/>
    </row>
    <row r="4" spans="1:7" x14ac:dyDescent="0.2">
      <c r="A4" s="106" t="s">
        <v>300</v>
      </c>
      <c r="B4" s="104"/>
      <c r="C4" s="104"/>
      <c r="D4" s="104"/>
      <c r="E4" s="104"/>
      <c r="F4" s="104"/>
      <c r="G4" s="104"/>
    </row>
    <row r="5" spans="1:7" x14ac:dyDescent="0.2">
      <c r="A5" s="106" t="s">
        <v>301</v>
      </c>
      <c r="B5" s="104"/>
      <c r="C5" s="104"/>
      <c r="D5" s="104"/>
      <c r="E5" s="104"/>
      <c r="F5" s="104"/>
      <c r="G5" s="104"/>
    </row>
    <row r="6" spans="1:7" x14ac:dyDescent="0.2">
      <c r="A6" s="106" t="s">
        <v>302</v>
      </c>
      <c r="B6" s="104"/>
      <c r="C6" s="104"/>
      <c r="D6" s="104"/>
      <c r="E6" s="104"/>
      <c r="F6" s="104"/>
      <c r="G6" s="104"/>
    </row>
    <row r="7" spans="1:7" x14ac:dyDescent="0.2">
      <c r="A7" s="106" t="s">
        <v>303</v>
      </c>
      <c r="B7" s="104"/>
      <c r="C7" s="104"/>
      <c r="D7" s="104"/>
      <c r="E7" s="104"/>
      <c r="F7" s="104"/>
      <c r="G7" s="104"/>
    </row>
    <row r="8" spans="1:7" x14ac:dyDescent="0.2">
      <c r="A8" s="106" t="s">
        <v>304</v>
      </c>
      <c r="B8" s="104"/>
      <c r="C8" s="104"/>
      <c r="D8" s="104"/>
      <c r="E8" s="104"/>
      <c r="F8" s="104"/>
      <c r="G8" s="104"/>
    </row>
    <row r="9" spans="1:7" x14ac:dyDescent="0.2">
      <c r="A9" s="105"/>
      <c r="B9" s="105"/>
      <c r="C9" s="105"/>
      <c r="D9" s="105"/>
      <c r="E9" s="108"/>
      <c r="F9" s="105"/>
      <c r="G9" s="105"/>
    </row>
    <row r="10" spans="1:7" x14ac:dyDescent="0.2">
      <c r="A10" s="122" t="s">
        <v>379</v>
      </c>
      <c r="B10" s="109"/>
      <c r="C10" s="109"/>
      <c r="D10" s="109"/>
      <c r="F10" s="107"/>
      <c r="G10" s="107"/>
    </row>
    <row r="11" spans="1:7" x14ac:dyDescent="0.2">
      <c r="A11" s="110"/>
      <c r="B11" s="110"/>
      <c r="C11" s="110"/>
      <c r="D11" s="110"/>
      <c r="E11" s="110"/>
      <c r="F11" s="107"/>
      <c r="G11" s="107"/>
    </row>
    <row r="12" spans="1:7" x14ac:dyDescent="0.2">
      <c r="A12" s="107" t="s">
        <v>305</v>
      </c>
      <c r="E12" s="155" t="s">
        <v>282</v>
      </c>
    </row>
    <row r="14" spans="1:7" x14ac:dyDescent="0.2">
      <c r="A14" s="304" t="s">
        <v>306</v>
      </c>
      <c r="B14" s="304"/>
      <c r="C14" s="304"/>
      <c r="D14" s="304"/>
      <c r="E14" s="304"/>
    </row>
    <row r="15" spans="1:7" x14ac:dyDescent="0.2">
      <c r="A15" s="113"/>
      <c r="B15" s="113"/>
      <c r="C15" s="113"/>
      <c r="D15" s="113"/>
      <c r="E15" s="113"/>
    </row>
    <row r="16" spans="1:7" x14ac:dyDescent="0.2">
      <c r="A16" s="107" t="s">
        <v>4</v>
      </c>
      <c r="B16" s="107"/>
      <c r="C16" s="107"/>
      <c r="D16" s="107"/>
      <c r="E16" s="107"/>
      <c r="F16" s="107"/>
      <c r="G16" s="107"/>
    </row>
    <row r="18" spans="1:7" x14ac:dyDescent="0.2">
      <c r="A18" s="107" t="s">
        <v>307</v>
      </c>
      <c r="B18" s="107"/>
      <c r="C18" s="107"/>
      <c r="D18" s="107"/>
      <c r="E18" s="107"/>
      <c r="F18" s="107"/>
      <c r="G18" s="107"/>
    </row>
    <row r="19" spans="1:7" ht="12.75" customHeight="1" x14ac:dyDescent="0.2">
      <c r="A19" s="114"/>
      <c r="B19" s="300" t="s">
        <v>194</v>
      </c>
      <c r="C19" s="301"/>
      <c r="D19" s="300" t="s">
        <v>190</v>
      </c>
      <c r="E19" s="301"/>
    </row>
    <row r="20" spans="1:7" ht="36" x14ac:dyDescent="0.2">
      <c r="A20" s="115" t="s">
        <v>308</v>
      </c>
      <c r="B20" s="116" t="s">
        <v>380</v>
      </c>
      <c r="C20" s="116" t="s">
        <v>381</v>
      </c>
      <c r="D20" s="116" t="s">
        <v>382</v>
      </c>
      <c r="E20" s="116" t="s">
        <v>383</v>
      </c>
    </row>
    <row r="21" spans="1:7" x14ac:dyDescent="0.2">
      <c r="A21" s="117" t="s">
        <v>309</v>
      </c>
      <c r="B21" s="118">
        <v>2159231.7200000002</v>
      </c>
      <c r="C21" s="118">
        <v>2159231.7200000002</v>
      </c>
      <c r="D21" s="118">
        <v>1852028.67</v>
      </c>
      <c r="E21" s="118">
        <v>1852028.67</v>
      </c>
    </row>
    <row r="22" spans="1:7" x14ac:dyDescent="0.2">
      <c r="A22" s="117" t="s">
        <v>310</v>
      </c>
      <c r="B22" s="118">
        <v>2070649.56</v>
      </c>
      <c r="C22" s="118">
        <v>2070649.56</v>
      </c>
      <c r="D22" s="118">
        <v>2120017.09</v>
      </c>
      <c r="E22" s="118">
        <v>2120017.09</v>
      </c>
    </row>
    <row r="23" spans="1:7" x14ac:dyDescent="0.2">
      <c r="A23" s="117" t="s">
        <v>311</v>
      </c>
      <c r="B23" s="118">
        <v>775717.12</v>
      </c>
      <c r="C23" s="118">
        <v>775717.12</v>
      </c>
      <c r="D23" s="118">
        <v>777687.2</v>
      </c>
      <c r="E23" s="118">
        <v>777687.2</v>
      </c>
    </row>
    <row r="24" spans="1:7" x14ac:dyDescent="0.2">
      <c r="A24" s="117" t="s">
        <v>312</v>
      </c>
      <c r="B24" s="118">
        <v>1538205.04</v>
      </c>
      <c r="C24" s="118">
        <v>1538205.04</v>
      </c>
      <c r="D24" s="118">
        <v>1459838.66</v>
      </c>
      <c r="E24" s="118">
        <v>1459838.66</v>
      </c>
    </row>
    <row r="25" spans="1:7" x14ac:dyDescent="0.2">
      <c r="A25" s="117" t="s">
        <v>313</v>
      </c>
      <c r="B25" s="118">
        <v>219009.1</v>
      </c>
      <c r="C25" s="118">
        <v>219009.1</v>
      </c>
      <c r="D25" s="118">
        <v>245284.5</v>
      </c>
      <c r="E25" s="118">
        <v>245284.5</v>
      </c>
    </row>
    <row r="26" spans="1:7" x14ac:dyDescent="0.2">
      <c r="A26" s="119" t="s">
        <v>165</v>
      </c>
      <c r="B26" s="120">
        <f>SUM(B21:B25)</f>
        <v>6762812.54</v>
      </c>
      <c r="C26" s="120">
        <f>SUM(C21:C25)</f>
        <v>6762812.54</v>
      </c>
      <c r="D26" s="120">
        <f>SUM(D21:D25)</f>
        <v>6454856.1200000001</v>
      </c>
      <c r="E26" s="120">
        <f>SUM(E21:E25)</f>
        <v>6454856.1200000001</v>
      </c>
    </row>
    <row r="27" spans="1:7" x14ac:dyDescent="0.2">
      <c r="B27" s="121"/>
      <c r="C27" s="121"/>
      <c r="D27" s="121"/>
      <c r="E27" s="121"/>
    </row>
    <row r="28" spans="1:7" x14ac:dyDescent="0.2">
      <c r="A28" s="107" t="s">
        <v>314</v>
      </c>
      <c r="B28" s="122"/>
      <c r="C28" s="122"/>
      <c r="D28" s="122"/>
      <c r="E28" s="122"/>
      <c r="F28" s="107"/>
      <c r="G28" s="107"/>
    </row>
    <row r="29" spans="1:7" ht="12.75" customHeight="1" x14ac:dyDescent="0.2">
      <c r="A29" s="114"/>
      <c r="B29" s="300" t="s">
        <v>194</v>
      </c>
      <c r="C29" s="301"/>
      <c r="D29" s="300" t="s">
        <v>190</v>
      </c>
      <c r="E29" s="301"/>
    </row>
    <row r="30" spans="1:7" ht="36" x14ac:dyDescent="0.2">
      <c r="A30" s="115" t="s">
        <v>315</v>
      </c>
      <c r="B30" s="116" t="str">
        <f>B$20</f>
        <v>Kumulativ  01.01.2024. - 31.03.2024.</v>
      </c>
      <c r="C30" s="116" t="str">
        <f>C$20</f>
        <v>Tromjesečje 01.01.2024. - 31.03.2024.</v>
      </c>
      <c r="D30" s="116" t="str">
        <f>D$20</f>
        <v>Kumulativ  01.01.2025. - 31.03.2025.</v>
      </c>
      <c r="E30" s="116" t="str">
        <f>E$20</f>
        <v>Tromjesečje 01.01.2025. - 31.03.2025.</v>
      </c>
    </row>
    <row r="31" spans="1:7" x14ac:dyDescent="0.2">
      <c r="A31" s="123" t="s">
        <v>309</v>
      </c>
      <c r="B31" s="118">
        <v>365610.92</v>
      </c>
      <c r="C31" s="118">
        <v>365610.92</v>
      </c>
      <c r="D31" s="118">
        <v>435894.98</v>
      </c>
      <c r="E31" s="118">
        <v>435894.98</v>
      </c>
    </row>
    <row r="32" spans="1:7" x14ac:dyDescent="0.2">
      <c r="A32" s="123" t="s">
        <v>310</v>
      </c>
      <c r="B32" s="118">
        <v>446730.83</v>
      </c>
      <c r="C32" s="118">
        <v>446730.83</v>
      </c>
      <c r="D32" s="118">
        <v>738278.56</v>
      </c>
      <c r="E32" s="118">
        <v>738278.56</v>
      </c>
    </row>
    <row r="33" spans="1:7" x14ac:dyDescent="0.2">
      <c r="A33" s="123" t="s">
        <v>312</v>
      </c>
      <c r="B33" s="118">
        <v>161887.56</v>
      </c>
      <c r="C33" s="118">
        <v>161887.56</v>
      </c>
      <c r="D33" s="118">
        <v>151051.28</v>
      </c>
      <c r="E33" s="118">
        <v>151051.28</v>
      </c>
    </row>
    <row r="34" spans="1:7" x14ac:dyDescent="0.2">
      <c r="A34" s="123" t="s">
        <v>313</v>
      </c>
      <c r="B34" s="118">
        <v>42908.73</v>
      </c>
      <c r="C34" s="118">
        <v>42908.73</v>
      </c>
      <c r="D34" s="118">
        <v>32034.51</v>
      </c>
      <c r="E34" s="118">
        <v>32034.51</v>
      </c>
    </row>
    <row r="35" spans="1:7" x14ac:dyDescent="0.2">
      <c r="A35" s="119" t="s">
        <v>165</v>
      </c>
      <c r="B35" s="120">
        <f>SUM(B31:B34)</f>
        <v>1017138.04</v>
      </c>
      <c r="C35" s="120">
        <f>SUM(C31:C34)</f>
        <v>1017138.04</v>
      </c>
      <c r="D35" s="120">
        <f>SUM(D31:D34)</f>
        <v>1357259.33</v>
      </c>
      <c r="E35" s="120">
        <f>SUM(E31:E34)</f>
        <v>1357259.33</v>
      </c>
    </row>
    <row r="36" spans="1:7" x14ac:dyDescent="0.2">
      <c r="B36" s="121"/>
      <c r="C36" s="121"/>
      <c r="D36" s="121"/>
      <c r="E36" s="121"/>
    </row>
    <row r="37" spans="1:7" x14ac:dyDescent="0.2">
      <c r="A37" s="107" t="s">
        <v>316</v>
      </c>
      <c r="B37" s="122"/>
      <c r="C37" s="122"/>
      <c r="D37" s="122"/>
      <c r="E37" s="122"/>
      <c r="F37" s="107"/>
      <c r="G37" s="107"/>
    </row>
    <row r="38" spans="1:7" ht="12.75" customHeight="1" x14ac:dyDescent="0.2">
      <c r="A38" s="114"/>
      <c r="B38" s="300" t="s">
        <v>194</v>
      </c>
      <c r="C38" s="301"/>
      <c r="D38" s="300" t="s">
        <v>190</v>
      </c>
      <c r="E38" s="301"/>
    </row>
    <row r="39" spans="1:7" ht="36" x14ac:dyDescent="0.2">
      <c r="A39" s="115" t="s">
        <v>317</v>
      </c>
      <c r="B39" s="116" t="str">
        <f>B$20</f>
        <v>Kumulativ  01.01.2024. - 31.03.2024.</v>
      </c>
      <c r="C39" s="116" t="str">
        <f>C$20</f>
        <v>Tromjesečje 01.01.2024. - 31.03.2024.</v>
      </c>
      <c r="D39" s="116" t="str">
        <f>D$20</f>
        <v>Kumulativ  01.01.2025. - 31.03.2025.</v>
      </c>
      <c r="E39" s="116" t="str">
        <f>E$20</f>
        <v>Tromjesečje 01.01.2025. - 31.03.2025.</v>
      </c>
    </row>
    <row r="40" spans="1:7" x14ac:dyDescent="0.2">
      <c r="A40" s="117" t="s">
        <v>318</v>
      </c>
      <c r="B40" s="124">
        <v>627594.23999999999</v>
      </c>
      <c r="C40" s="124">
        <v>627594.23999999999</v>
      </c>
      <c r="D40" s="124">
        <v>644556.84</v>
      </c>
      <c r="E40" s="124">
        <v>644556.84</v>
      </c>
    </row>
    <row r="41" spans="1:7" x14ac:dyDescent="0.2">
      <c r="A41" s="117" t="s">
        <v>319</v>
      </c>
      <c r="B41" s="124">
        <v>691272.83</v>
      </c>
      <c r="C41" s="124">
        <v>691272.83</v>
      </c>
      <c r="D41" s="124">
        <v>731882.22</v>
      </c>
      <c r="E41" s="124">
        <v>731882.22</v>
      </c>
    </row>
    <row r="42" spans="1:7" x14ac:dyDescent="0.2">
      <c r="A42" s="117" t="s">
        <v>320</v>
      </c>
      <c r="B42" s="124">
        <v>182502.37</v>
      </c>
      <c r="C42" s="124">
        <v>182502.37</v>
      </c>
      <c r="D42" s="124">
        <v>166177.84</v>
      </c>
      <c r="E42" s="124">
        <v>166177.84</v>
      </c>
    </row>
    <row r="43" spans="1:7" x14ac:dyDescent="0.2">
      <c r="A43" s="117" t="s">
        <v>321</v>
      </c>
      <c r="B43" s="124">
        <v>60217.65</v>
      </c>
      <c r="C43" s="124">
        <v>60217.65</v>
      </c>
      <c r="D43" s="124">
        <v>61282.01</v>
      </c>
      <c r="E43" s="124">
        <v>61282.01</v>
      </c>
    </row>
    <row r="44" spans="1:7" x14ac:dyDescent="0.2">
      <c r="A44" s="117" t="s">
        <v>322</v>
      </c>
      <c r="B44" s="124">
        <v>158281.97</v>
      </c>
      <c r="C44" s="124">
        <v>158281.97</v>
      </c>
      <c r="D44" s="124">
        <v>184866.4</v>
      </c>
      <c r="E44" s="124">
        <v>184866.4</v>
      </c>
    </row>
    <row r="45" spans="1:7" x14ac:dyDescent="0.2">
      <c r="A45" s="119" t="s">
        <v>165</v>
      </c>
      <c r="B45" s="125">
        <f>SUM(B40:B44)</f>
        <v>1719869.0599999998</v>
      </c>
      <c r="C45" s="125">
        <f>SUM(C40:C44)</f>
        <v>1719869.0599999998</v>
      </c>
      <c r="D45" s="125">
        <f>SUM(D40:D44)</f>
        <v>1788765.31</v>
      </c>
      <c r="E45" s="125">
        <f>SUM(E40:E44)</f>
        <v>1788765.31</v>
      </c>
    </row>
    <row r="46" spans="1:7" x14ac:dyDescent="0.2">
      <c r="A46" s="126"/>
      <c r="B46" s="127"/>
      <c r="C46" s="127"/>
      <c r="D46" s="127"/>
      <c r="E46" s="127"/>
    </row>
    <row r="47" spans="1:7" x14ac:dyDescent="0.2">
      <c r="A47" s="107" t="s">
        <v>323</v>
      </c>
      <c r="B47" s="122"/>
      <c r="C47" s="122"/>
      <c r="D47" s="122"/>
      <c r="E47" s="122"/>
      <c r="F47" s="107"/>
      <c r="G47" s="107"/>
    </row>
    <row r="48" spans="1:7" ht="12.75" customHeight="1" x14ac:dyDescent="0.2">
      <c r="A48" s="114"/>
      <c r="B48" s="300" t="s">
        <v>194</v>
      </c>
      <c r="C48" s="301"/>
      <c r="D48" s="300" t="s">
        <v>190</v>
      </c>
      <c r="E48" s="301"/>
    </row>
    <row r="49" spans="1:7" ht="36" x14ac:dyDescent="0.2">
      <c r="A49" s="128" t="s">
        <v>324</v>
      </c>
      <c r="B49" s="116" t="str">
        <f>B$20</f>
        <v>Kumulativ  01.01.2024. - 31.03.2024.</v>
      </c>
      <c r="C49" s="116" t="str">
        <f>C$20</f>
        <v>Tromjesečje 01.01.2024. - 31.03.2024.</v>
      </c>
      <c r="D49" s="116" t="str">
        <f>D$20</f>
        <v>Kumulativ  01.01.2025. - 31.03.2025.</v>
      </c>
      <c r="E49" s="116" t="str">
        <f>E$20</f>
        <v>Tromjesečje 01.01.2025. - 31.03.2025.</v>
      </c>
    </row>
    <row r="50" spans="1:7" x14ac:dyDescent="0.2">
      <c r="A50" s="117" t="s">
        <v>325</v>
      </c>
      <c r="B50" s="118">
        <v>97564.64</v>
      </c>
      <c r="C50" s="118">
        <v>97564.64</v>
      </c>
      <c r="D50" s="118">
        <v>96367.76</v>
      </c>
      <c r="E50" s="118">
        <v>96367.76</v>
      </c>
    </row>
    <row r="51" spans="1:7" x14ac:dyDescent="0.2">
      <c r="A51" s="117" t="s">
        <v>326</v>
      </c>
      <c r="B51" s="124">
        <v>31038.400000000001</v>
      </c>
      <c r="C51" s="124">
        <v>31038.400000000001</v>
      </c>
      <c r="D51" s="124">
        <v>34445.58</v>
      </c>
      <c r="E51" s="124">
        <v>34445.58</v>
      </c>
    </row>
    <row r="52" spans="1:7" x14ac:dyDescent="0.2">
      <c r="A52" s="117" t="s">
        <v>327</v>
      </c>
      <c r="B52" s="124">
        <v>9680.7000000000007</v>
      </c>
      <c r="C52" s="124">
        <v>9680.7000000000007</v>
      </c>
      <c r="D52" s="124">
        <v>14084.09</v>
      </c>
      <c r="E52" s="124">
        <v>14084.09</v>
      </c>
    </row>
    <row r="53" spans="1:7" x14ac:dyDescent="0.2">
      <c r="A53" s="117" t="s">
        <v>328</v>
      </c>
      <c r="B53" s="124">
        <v>244340.68</v>
      </c>
      <c r="C53" s="124">
        <v>244340.68</v>
      </c>
      <c r="D53" s="124">
        <v>220275.41</v>
      </c>
      <c r="E53" s="124">
        <v>220275.41</v>
      </c>
    </row>
    <row r="54" spans="1:7" x14ac:dyDescent="0.2">
      <c r="A54" s="117" t="s">
        <v>329</v>
      </c>
      <c r="B54" s="124">
        <v>248023.49</v>
      </c>
      <c r="C54" s="124">
        <v>248023.49</v>
      </c>
      <c r="D54" s="124">
        <v>217175.41</v>
      </c>
      <c r="E54" s="124">
        <v>217175.41</v>
      </c>
    </row>
    <row r="55" spans="1:7" x14ac:dyDescent="0.2">
      <c r="A55" s="119" t="s">
        <v>165</v>
      </c>
      <c r="B55" s="125">
        <f>SUM(B50:B54)</f>
        <v>630647.91</v>
      </c>
      <c r="C55" s="125">
        <f>SUM(C50:C54)</f>
        <v>630647.91</v>
      </c>
      <c r="D55" s="125">
        <f>SUM(D50:D54)</f>
        <v>582348.25</v>
      </c>
      <c r="E55" s="125">
        <f>SUM(E50:E54)</f>
        <v>582348.25</v>
      </c>
    </row>
    <row r="56" spans="1:7" x14ac:dyDescent="0.2">
      <c r="B56" s="121"/>
      <c r="C56" s="121"/>
      <c r="D56" s="121"/>
      <c r="E56" s="121"/>
    </row>
    <row r="57" spans="1:7" x14ac:dyDescent="0.2">
      <c r="A57" s="107" t="s">
        <v>330</v>
      </c>
      <c r="B57" s="121"/>
      <c r="C57" s="121"/>
      <c r="D57" s="121"/>
      <c r="E57" s="121"/>
    </row>
    <row r="58" spans="1:7" ht="12.75" customHeight="1" x14ac:dyDescent="0.2">
      <c r="A58" s="114"/>
      <c r="B58" s="300" t="s">
        <v>194</v>
      </c>
      <c r="C58" s="301"/>
      <c r="D58" s="300" t="s">
        <v>190</v>
      </c>
      <c r="E58" s="301"/>
    </row>
    <row r="59" spans="1:7" ht="36" x14ac:dyDescent="0.2">
      <c r="A59" s="128" t="s">
        <v>331</v>
      </c>
      <c r="B59" s="116" t="str">
        <f>B$20</f>
        <v>Kumulativ  01.01.2024. - 31.03.2024.</v>
      </c>
      <c r="C59" s="116" t="str">
        <f>C$20</f>
        <v>Tromjesečje 01.01.2024. - 31.03.2024.</v>
      </c>
      <c r="D59" s="116" t="str">
        <f>D$20</f>
        <v>Kumulativ  01.01.2025. - 31.03.2025.</v>
      </c>
      <c r="E59" s="116" t="str">
        <f>E$20</f>
        <v>Tromjesečje 01.01.2025. - 31.03.2025.</v>
      </c>
    </row>
    <row r="60" spans="1:7" x14ac:dyDescent="0.2">
      <c r="A60" s="129" t="s">
        <v>332</v>
      </c>
      <c r="B60" s="130">
        <v>1974312.48</v>
      </c>
      <c r="C60" s="130">
        <v>1974312.48</v>
      </c>
      <c r="D60" s="130">
        <v>2055338.17</v>
      </c>
      <c r="E60" s="130">
        <v>2055338.17</v>
      </c>
    </row>
    <row r="61" spans="1:7" x14ac:dyDescent="0.2">
      <c r="A61" s="129" t="s">
        <v>333</v>
      </c>
      <c r="B61" s="130">
        <v>1691809.46</v>
      </c>
      <c r="C61" s="130">
        <v>1691809.46</v>
      </c>
      <c r="D61" s="130">
        <v>1459060.43</v>
      </c>
      <c r="E61" s="130">
        <v>1459060.43</v>
      </c>
    </row>
    <row r="62" spans="1:7" x14ac:dyDescent="0.2">
      <c r="A62" s="119" t="s">
        <v>165</v>
      </c>
      <c r="B62" s="131">
        <f>SUM(B60:B61)</f>
        <v>3666121.94</v>
      </c>
      <c r="C62" s="131">
        <f>SUM(C60:C61)</f>
        <v>3666121.94</v>
      </c>
      <c r="D62" s="131">
        <f>SUM(D60:D61)</f>
        <v>3514398.5999999996</v>
      </c>
      <c r="E62" s="131">
        <f>SUM(E60:E61)</f>
        <v>3514398.5999999996</v>
      </c>
      <c r="F62" s="107"/>
      <c r="G62" s="107"/>
    </row>
    <row r="63" spans="1:7" x14ac:dyDescent="0.2">
      <c r="B63" s="121"/>
      <c r="C63" s="121"/>
      <c r="D63" s="121"/>
      <c r="E63" s="121"/>
    </row>
    <row r="64" spans="1:7" x14ac:dyDescent="0.2">
      <c r="A64" s="107" t="s">
        <v>334</v>
      </c>
      <c r="B64" s="121"/>
      <c r="C64" s="121"/>
      <c r="D64" s="121"/>
      <c r="E64" s="121"/>
    </row>
    <row r="65" spans="1:7" ht="12.75" customHeight="1" x14ac:dyDescent="0.2">
      <c r="A65" s="114"/>
      <c r="B65" s="300" t="s">
        <v>194</v>
      </c>
      <c r="C65" s="301"/>
      <c r="D65" s="300" t="s">
        <v>190</v>
      </c>
      <c r="E65" s="301"/>
    </row>
    <row r="66" spans="1:7" ht="36" x14ac:dyDescent="0.2">
      <c r="A66" s="128" t="s">
        <v>335</v>
      </c>
      <c r="B66" s="116" t="str">
        <f>B$20</f>
        <v>Kumulativ  01.01.2024. - 31.03.2024.</v>
      </c>
      <c r="C66" s="116" t="str">
        <f>C$20</f>
        <v>Tromjesečje 01.01.2024. - 31.03.2024.</v>
      </c>
      <c r="D66" s="116" t="str">
        <f>D$20</f>
        <v>Kumulativ  01.01.2025. - 31.03.2025.</v>
      </c>
      <c r="E66" s="116" t="str">
        <f>E$20</f>
        <v>Tromjesečje 01.01.2025. - 31.03.2025.</v>
      </c>
    </row>
    <row r="67" spans="1:7" x14ac:dyDescent="0.2">
      <c r="A67" s="129" t="s">
        <v>336</v>
      </c>
      <c r="B67" s="118">
        <v>310194.3</v>
      </c>
      <c r="C67" s="118">
        <v>310194.3</v>
      </c>
      <c r="D67" s="130">
        <v>279300.33</v>
      </c>
      <c r="E67" s="130">
        <v>279300.33</v>
      </c>
    </row>
    <row r="68" spans="1:7" x14ac:dyDescent="0.2">
      <c r="A68" s="129" t="s">
        <v>337</v>
      </c>
      <c r="B68" s="118">
        <v>157644.23000000001</v>
      </c>
      <c r="C68" s="118">
        <v>157644.23000000001</v>
      </c>
      <c r="D68" s="130">
        <v>189764.73</v>
      </c>
      <c r="E68" s="130">
        <v>189764.73</v>
      </c>
    </row>
    <row r="69" spans="1:7" x14ac:dyDescent="0.2">
      <c r="A69" s="119" t="s">
        <v>165</v>
      </c>
      <c r="B69" s="131">
        <f>SUM(B67:B68)</f>
        <v>467838.53</v>
      </c>
      <c r="C69" s="131">
        <f>SUM(C67:C68)</f>
        <v>467838.53</v>
      </c>
      <c r="D69" s="131">
        <f>SUM(D67:D68)</f>
        <v>469065.06000000006</v>
      </c>
      <c r="E69" s="131">
        <f>SUM(E67:E68)</f>
        <v>469065.06000000006</v>
      </c>
      <c r="F69" s="107"/>
      <c r="G69" s="107"/>
    </row>
    <row r="70" spans="1:7" x14ac:dyDescent="0.2">
      <c r="B70" s="121"/>
      <c r="C70" s="121"/>
      <c r="D70" s="121"/>
      <c r="E70" s="121"/>
    </row>
    <row r="71" spans="1:7" x14ac:dyDescent="0.2">
      <c r="A71" s="107" t="s">
        <v>338</v>
      </c>
      <c r="B71" s="121"/>
      <c r="C71" s="121"/>
      <c r="D71" s="121"/>
      <c r="E71" s="121"/>
    </row>
    <row r="72" spans="1:7" ht="12.75" customHeight="1" x14ac:dyDescent="0.2">
      <c r="A72" s="114"/>
      <c r="B72" s="300" t="s">
        <v>194</v>
      </c>
      <c r="C72" s="301"/>
      <c r="D72" s="300" t="s">
        <v>190</v>
      </c>
      <c r="E72" s="301"/>
    </row>
    <row r="73" spans="1:7" ht="36" x14ac:dyDescent="0.2">
      <c r="A73" s="128" t="s">
        <v>339</v>
      </c>
      <c r="B73" s="116" t="str">
        <f>B$20</f>
        <v>Kumulativ  01.01.2024. - 31.03.2024.</v>
      </c>
      <c r="C73" s="116" t="str">
        <f>C$20</f>
        <v>Tromjesečje 01.01.2024. - 31.03.2024.</v>
      </c>
      <c r="D73" s="116" t="str">
        <f>D$20</f>
        <v>Kumulativ  01.01.2025. - 31.03.2025.</v>
      </c>
      <c r="E73" s="116" t="str">
        <f>E$20</f>
        <v>Tromjesečje 01.01.2025. - 31.03.2025.</v>
      </c>
    </row>
    <row r="74" spans="1:7" ht="24" x14ac:dyDescent="0.2">
      <c r="A74" s="132" t="s">
        <v>340</v>
      </c>
      <c r="B74" s="130">
        <v>0</v>
      </c>
      <c r="C74" s="130">
        <v>0</v>
      </c>
      <c r="D74" s="130">
        <v>0</v>
      </c>
      <c r="E74" s="130">
        <v>0</v>
      </c>
    </row>
    <row r="75" spans="1:7" x14ac:dyDescent="0.2">
      <c r="A75" s="132" t="s">
        <v>341</v>
      </c>
      <c r="B75" s="130">
        <v>870335.11</v>
      </c>
      <c r="C75" s="130">
        <v>870335.11</v>
      </c>
      <c r="D75" s="130">
        <v>395222.72</v>
      </c>
      <c r="E75" s="130">
        <v>395222.72</v>
      </c>
    </row>
    <row r="76" spans="1:7" x14ac:dyDescent="0.2">
      <c r="A76" s="133" t="s">
        <v>165</v>
      </c>
      <c r="B76" s="131">
        <f>SUM(B74:B75)</f>
        <v>870335.11</v>
      </c>
      <c r="C76" s="131">
        <f>SUM(C74:C75)</f>
        <v>870335.11</v>
      </c>
      <c r="D76" s="131">
        <f>SUM(D74:D75)</f>
        <v>395222.72</v>
      </c>
      <c r="E76" s="131">
        <f>SUM(E74:E75)</f>
        <v>395222.72</v>
      </c>
      <c r="F76" s="107"/>
      <c r="G76" s="107"/>
    </row>
    <row r="79" spans="1:7" x14ac:dyDescent="0.2">
      <c r="A79" s="107" t="s">
        <v>342</v>
      </c>
    </row>
    <row r="81" spans="1:3" x14ac:dyDescent="0.2">
      <c r="A81" s="107" t="s">
        <v>371</v>
      </c>
    </row>
    <row r="82" spans="1:3" x14ac:dyDescent="0.2">
      <c r="A82" s="114"/>
      <c r="B82" s="305" t="s">
        <v>376</v>
      </c>
      <c r="C82" s="305" t="s">
        <v>384</v>
      </c>
    </row>
    <row r="83" spans="1:3" x14ac:dyDescent="0.2">
      <c r="A83" s="128" t="s">
        <v>372</v>
      </c>
      <c r="B83" s="306"/>
      <c r="C83" s="306"/>
    </row>
    <row r="84" spans="1:3" x14ac:dyDescent="0.2">
      <c r="A84" s="134" t="s">
        <v>373</v>
      </c>
      <c r="B84" s="135">
        <v>1099452.4500000002</v>
      </c>
      <c r="C84" s="135">
        <v>5369229.9200000009</v>
      </c>
    </row>
    <row r="85" spans="1:3" x14ac:dyDescent="0.2">
      <c r="A85" s="136" t="s">
        <v>351</v>
      </c>
      <c r="B85" s="137">
        <v>1099452.4500000002</v>
      </c>
      <c r="C85" s="137">
        <v>5369229.9200000009</v>
      </c>
    </row>
    <row r="86" spans="1:3" x14ac:dyDescent="0.2">
      <c r="A86" s="134" t="s">
        <v>374</v>
      </c>
      <c r="B86" s="135">
        <v>2255723.3399999985</v>
      </c>
      <c r="C86" s="135">
        <v>2298650.4700000007</v>
      </c>
    </row>
    <row r="87" spans="1:3" x14ac:dyDescent="0.2">
      <c r="A87" s="136" t="s">
        <v>349</v>
      </c>
      <c r="B87" s="137">
        <v>2255723.3399999985</v>
      </c>
      <c r="C87" s="137">
        <v>2298650.4700000007</v>
      </c>
    </row>
    <row r="88" spans="1:3" x14ac:dyDescent="0.2">
      <c r="A88" s="134" t="s">
        <v>375</v>
      </c>
      <c r="B88" s="135">
        <v>137034662.34999999</v>
      </c>
      <c r="C88" s="135">
        <v>126102233.54000002</v>
      </c>
    </row>
    <row r="89" spans="1:3" x14ac:dyDescent="0.2">
      <c r="A89" s="136" t="s">
        <v>344</v>
      </c>
      <c r="B89" s="137">
        <v>18917768.410000008</v>
      </c>
      <c r="C89" s="137">
        <v>17751065.90000001</v>
      </c>
    </row>
    <row r="90" spans="1:3" x14ac:dyDescent="0.2">
      <c r="A90" s="136" t="s">
        <v>349</v>
      </c>
      <c r="B90" s="137">
        <v>16134807.48</v>
      </c>
      <c r="C90" s="137">
        <v>16174410.060000004</v>
      </c>
    </row>
    <row r="91" spans="1:3" x14ac:dyDescent="0.2">
      <c r="A91" s="136" t="s">
        <v>351</v>
      </c>
      <c r="B91" s="137">
        <v>101982086.45999998</v>
      </c>
      <c r="C91" s="137">
        <v>92176757.579999998</v>
      </c>
    </row>
    <row r="92" spans="1:3" x14ac:dyDescent="0.2">
      <c r="A92" s="134" t="s">
        <v>165</v>
      </c>
      <c r="B92" s="135">
        <f>+B84+B86+B88</f>
        <v>140389838.13999999</v>
      </c>
      <c r="C92" s="135">
        <f>+C84+C86+C88</f>
        <v>133770113.93000002</v>
      </c>
    </row>
    <row r="94" spans="1:3" x14ac:dyDescent="0.2">
      <c r="A94" s="107" t="s">
        <v>343</v>
      </c>
    </row>
    <row r="95" spans="1:3" x14ac:dyDescent="0.2">
      <c r="A95" s="114"/>
      <c r="B95" s="305" t="str">
        <f>B82</f>
        <v>31.12.2024.</v>
      </c>
      <c r="C95" s="305" t="str">
        <f>C82</f>
        <v>31.03.2025.</v>
      </c>
    </row>
    <row r="96" spans="1:3" x14ac:dyDescent="0.2">
      <c r="A96" s="128" t="s">
        <v>339</v>
      </c>
      <c r="B96" s="306"/>
      <c r="C96" s="306"/>
    </row>
    <row r="97" spans="1:5" x14ac:dyDescent="0.2">
      <c r="A97" s="134" t="s">
        <v>344</v>
      </c>
      <c r="B97" s="135">
        <v>20986533.490000002</v>
      </c>
      <c r="C97" s="135">
        <v>5537934.2199999997</v>
      </c>
    </row>
    <row r="98" spans="1:5" x14ac:dyDescent="0.2">
      <c r="A98" s="136" t="s">
        <v>345</v>
      </c>
      <c r="B98" s="137">
        <v>8926.119999999999</v>
      </c>
      <c r="C98" s="137">
        <v>8926.119999999999</v>
      </c>
    </row>
    <row r="99" spans="1:5" x14ac:dyDescent="0.2">
      <c r="A99" s="136" t="s">
        <v>346</v>
      </c>
      <c r="B99" s="137">
        <v>20977607.370000001</v>
      </c>
      <c r="C99" s="137">
        <v>20977607.370000001</v>
      </c>
    </row>
    <row r="100" spans="1:5" x14ac:dyDescent="0.2">
      <c r="A100" s="134" t="s">
        <v>347</v>
      </c>
      <c r="B100" s="135">
        <v>166528477.98999938</v>
      </c>
      <c r="C100" s="135">
        <v>169168066.48999989</v>
      </c>
    </row>
    <row r="101" spans="1:5" x14ac:dyDescent="0.2">
      <c r="A101" s="136" t="s">
        <v>348</v>
      </c>
      <c r="B101" s="137">
        <v>163356554.44999936</v>
      </c>
      <c r="C101" s="137">
        <v>166138168.7299999</v>
      </c>
      <c r="E101" s="138"/>
    </row>
    <row r="102" spans="1:5" x14ac:dyDescent="0.2">
      <c r="A102" s="136" t="s">
        <v>345</v>
      </c>
      <c r="B102" s="137">
        <v>3171923.5400000112</v>
      </c>
      <c r="C102" s="137">
        <v>3029897.7599999886</v>
      </c>
    </row>
    <row r="103" spans="1:5" x14ac:dyDescent="0.2">
      <c r="A103" s="134" t="s">
        <v>349</v>
      </c>
      <c r="B103" s="135">
        <v>139286198.6399999</v>
      </c>
      <c r="C103" s="135">
        <v>122446931.03999998</v>
      </c>
    </row>
    <row r="104" spans="1:5" x14ac:dyDescent="0.2">
      <c r="A104" s="136" t="s">
        <v>348</v>
      </c>
      <c r="B104" s="137">
        <v>136052980.2299999</v>
      </c>
      <c r="C104" s="137">
        <v>120015315.04999998</v>
      </c>
    </row>
    <row r="105" spans="1:5" x14ac:dyDescent="0.2">
      <c r="A105" s="136" t="s">
        <v>350</v>
      </c>
      <c r="B105" s="137">
        <v>2761112.7100000004</v>
      </c>
      <c r="C105" s="137">
        <v>1971510.2399999998</v>
      </c>
    </row>
    <row r="106" spans="1:5" x14ac:dyDescent="0.2">
      <c r="A106" s="136" t="s">
        <v>345</v>
      </c>
      <c r="B106" s="137">
        <v>472105.70000000042</v>
      </c>
      <c r="C106" s="137">
        <v>460105.75000000047</v>
      </c>
    </row>
    <row r="107" spans="1:5" x14ac:dyDescent="0.2">
      <c r="A107" s="134" t="s">
        <v>351</v>
      </c>
      <c r="B107" s="135">
        <v>2949682.97</v>
      </c>
      <c r="C107" s="135">
        <v>2878152.9600000004</v>
      </c>
    </row>
    <row r="108" spans="1:5" x14ac:dyDescent="0.2">
      <c r="A108" s="136" t="s">
        <v>348</v>
      </c>
      <c r="B108" s="137">
        <v>2664657.9200000004</v>
      </c>
      <c r="C108" s="137">
        <v>2712245.73</v>
      </c>
    </row>
    <row r="109" spans="1:5" x14ac:dyDescent="0.2">
      <c r="A109" s="136" t="s">
        <v>350</v>
      </c>
      <c r="B109" s="137">
        <v>257942.12999999998</v>
      </c>
      <c r="C109" s="137">
        <v>138854.01</v>
      </c>
    </row>
    <row r="110" spans="1:5" x14ac:dyDescent="0.2">
      <c r="A110" s="136" t="s">
        <v>345</v>
      </c>
      <c r="B110" s="137">
        <v>27082.91999999998</v>
      </c>
      <c r="C110" s="137">
        <v>27053.21999999999</v>
      </c>
    </row>
    <row r="111" spans="1:5" x14ac:dyDescent="0.2">
      <c r="A111" s="134" t="s">
        <v>352</v>
      </c>
      <c r="B111" s="135">
        <v>7818744.3699999964</v>
      </c>
      <c r="C111" s="135">
        <v>7409226.7199999969</v>
      </c>
    </row>
    <row r="112" spans="1:5" x14ac:dyDescent="0.2">
      <c r="A112" s="136" t="s">
        <v>348</v>
      </c>
      <c r="B112" s="137">
        <v>5928665.2499999963</v>
      </c>
      <c r="C112" s="137">
        <v>5096921.049999997</v>
      </c>
    </row>
    <row r="113" spans="1:3" x14ac:dyDescent="0.2">
      <c r="A113" s="136" t="s">
        <v>345</v>
      </c>
      <c r="B113" s="137">
        <v>1701718.31</v>
      </c>
      <c r="C113" s="137">
        <v>2122749.12</v>
      </c>
    </row>
    <row r="114" spans="1:3" x14ac:dyDescent="0.2">
      <c r="A114" s="136" t="s">
        <v>346</v>
      </c>
      <c r="B114" s="137">
        <v>188360.81</v>
      </c>
      <c r="C114" s="137">
        <v>189556.55</v>
      </c>
    </row>
    <row r="115" spans="1:3" x14ac:dyDescent="0.2">
      <c r="A115" s="119" t="s">
        <v>165</v>
      </c>
      <c r="B115" s="135">
        <f>+B97+B100+B103+B107+B111</f>
        <v>337569637.45999932</v>
      </c>
      <c r="C115" s="135">
        <f>+C97+C100+C103+C107+C111</f>
        <v>307440311.42999983</v>
      </c>
    </row>
    <row r="116" spans="1:3" x14ac:dyDescent="0.2">
      <c r="A116" s="126"/>
      <c r="B116" s="139"/>
      <c r="C116" s="139"/>
    </row>
    <row r="117" spans="1:3" x14ac:dyDescent="0.2">
      <c r="A117" s="107" t="s">
        <v>354</v>
      </c>
    </row>
    <row r="118" spans="1:3" x14ac:dyDescent="0.2">
      <c r="A118" s="114"/>
      <c r="B118" s="305" t="str">
        <f>B82</f>
        <v>31.12.2024.</v>
      </c>
      <c r="C118" s="305" t="str">
        <f>C82</f>
        <v>31.03.2025.</v>
      </c>
    </row>
    <row r="119" spans="1:3" x14ac:dyDescent="0.2">
      <c r="A119" s="128" t="s">
        <v>355</v>
      </c>
      <c r="B119" s="306"/>
      <c r="C119" s="306"/>
    </row>
    <row r="120" spans="1:3" x14ac:dyDescent="0.2">
      <c r="A120" s="140" t="s">
        <v>336</v>
      </c>
      <c r="B120" s="141">
        <v>7295052.4000000004</v>
      </c>
      <c r="C120" s="141">
        <v>7543475.7699999996</v>
      </c>
    </row>
    <row r="121" spans="1:3" x14ac:dyDescent="0.2">
      <c r="A121" s="140" t="s">
        <v>356</v>
      </c>
      <c r="B121" s="141">
        <v>1967213.28</v>
      </c>
      <c r="C121" s="141">
        <v>1943213.28</v>
      </c>
    </row>
    <row r="122" spans="1:3" x14ac:dyDescent="0.2">
      <c r="A122" s="119" t="s">
        <v>165</v>
      </c>
      <c r="B122" s="142">
        <f>SUM(B120:B121)</f>
        <v>9262265.6799999997</v>
      </c>
      <c r="C122" s="142">
        <f>SUM(C120:C121)</f>
        <v>9486689.0499999989</v>
      </c>
    </row>
    <row r="123" spans="1:3" x14ac:dyDescent="0.2">
      <c r="A123" s="126"/>
      <c r="B123" s="139"/>
      <c r="C123" s="139"/>
    </row>
    <row r="124" spans="1:3" x14ac:dyDescent="0.2">
      <c r="A124" s="107" t="s">
        <v>92</v>
      </c>
    </row>
    <row r="125" spans="1:3" x14ac:dyDescent="0.2">
      <c r="A125" s="114"/>
      <c r="B125" s="305" t="str">
        <f>B82</f>
        <v>31.12.2024.</v>
      </c>
      <c r="C125" s="305" t="str">
        <f>C82</f>
        <v>31.03.2025.</v>
      </c>
    </row>
    <row r="126" spans="1:3" x14ac:dyDescent="0.2">
      <c r="A126" s="128" t="s">
        <v>357</v>
      </c>
      <c r="B126" s="306"/>
      <c r="C126" s="306"/>
    </row>
    <row r="127" spans="1:3" x14ac:dyDescent="0.2">
      <c r="A127" s="143" t="s">
        <v>358</v>
      </c>
      <c r="B127" s="141">
        <v>2238569.3199999998</v>
      </c>
      <c r="C127" s="141">
        <v>2238569.3199999998</v>
      </c>
    </row>
    <row r="128" spans="1:3" x14ac:dyDescent="0.2">
      <c r="A128" s="143" t="s">
        <v>337</v>
      </c>
      <c r="B128" s="141">
        <v>5864289.7999999998</v>
      </c>
      <c r="C128" s="141">
        <v>5697091.5300000003</v>
      </c>
    </row>
    <row r="129" spans="1:3" x14ac:dyDescent="0.2">
      <c r="A129" s="144" t="s">
        <v>165</v>
      </c>
      <c r="B129" s="142">
        <f>SUM(B127:B128)</f>
        <v>8102859.1199999992</v>
      </c>
      <c r="C129" s="142">
        <f>SUM(C127:C128)</f>
        <v>7935660.8499999996</v>
      </c>
    </row>
    <row r="130" spans="1:3" x14ac:dyDescent="0.2">
      <c r="A130" s="126"/>
      <c r="B130" s="139"/>
      <c r="C130" s="139"/>
    </row>
    <row r="131" spans="1:3" x14ac:dyDescent="0.2">
      <c r="A131" s="107" t="s">
        <v>359</v>
      </c>
    </row>
    <row r="132" spans="1:3" x14ac:dyDescent="0.2">
      <c r="A132" s="114"/>
      <c r="B132" s="305" t="str">
        <f>B82</f>
        <v>31.12.2024.</v>
      </c>
      <c r="C132" s="305" t="str">
        <f>C82</f>
        <v>31.03.2025.</v>
      </c>
    </row>
    <row r="133" spans="1:3" x14ac:dyDescent="0.2">
      <c r="A133" s="128" t="s">
        <v>360</v>
      </c>
      <c r="B133" s="306"/>
      <c r="C133" s="306"/>
    </row>
    <row r="134" spans="1:3" x14ac:dyDescent="0.2">
      <c r="A134" s="145" t="s">
        <v>344</v>
      </c>
      <c r="B134" s="137">
        <v>13055743.619999999</v>
      </c>
      <c r="C134" s="137">
        <v>10734895.859999999</v>
      </c>
    </row>
    <row r="135" spans="1:3" x14ac:dyDescent="0.2">
      <c r="A135" s="145" t="s">
        <v>347</v>
      </c>
      <c r="B135" s="137">
        <v>350959409.84000278</v>
      </c>
      <c r="C135" s="137">
        <v>356215720.64998788</v>
      </c>
    </row>
    <row r="136" spans="1:3" x14ac:dyDescent="0.2">
      <c r="A136" s="145" t="s">
        <v>349</v>
      </c>
      <c r="B136" s="137">
        <v>160373408.7900002</v>
      </c>
      <c r="C136" s="137">
        <v>128149854.47000019</v>
      </c>
    </row>
    <row r="137" spans="1:3" x14ac:dyDescent="0.2">
      <c r="A137" s="145" t="s">
        <v>351</v>
      </c>
      <c r="B137" s="137">
        <v>41882059.840000026</v>
      </c>
      <c r="C137" s="137">
        <v>41177278.119999975</v>
      </c>
    </row>
    <row r="138" spans="1:3" x14ac:dyDescent="0.2">
      <c r="A138" s="145" t="s">
        <v>352</v>
      </c>
      <c r="B138" s="137">
        <v>17079893.319999997</v>
      </c>
      <c r="C138" s="137">
        <v>11144488.980000002</v>
      </c>
    </row>
    <row r="139" spans="1:3" x14ac:dyDescent="0.2">
      <c r="A139" s="145" t="s">
        <v>353</v>
      </c>
      <c r="B139" s="137">
        <v>33572556.909999996</v>
      </c>
      <c r="C139" s="137">
        <v>6709552.6699999999</v>
      </c>
    </row>
    <row r="140" spans="1:3" x14ac:dyDescent="0.2">
      <c r="A140" s="119" t="s">
        <v>165</v>
      </c>
      <c r="B140" s="135">
        <f>SUM(B134:B139)</f>
        <v>616923072.32000303</v>
      </c>
      <c r="C140" s="135">
        <f>SUM(C134:C139)</f>
        <v>554131790.74998808</v>
      </c>
    </row>
    <row r="142" spans="1:3" x14ac:dyDescent="0.2">
      <c r="A142" s="112" t="s">
        <v>361</v>
      </c>
    </row>
    <row r="145" spans="1:7" x14ac:dyDescent="0.2">
      <c r="A145" s="146" t="s">
        <v>362</v>
      </c>
    </row>
    <row r="146" spans="1:7" x14ac:dyDescent="0.2">
      <c r="A146" s="107"/>
    </row>
    <row r="147" spans="1:7" x14ac:dyDescent="0.2">
      <c r="A147" s="114"/>
      <c r="B147" s="147" t="str">
        <f>B82</f>
        <v>31.12.2024.</v>
      </c>
      <c r="C147" s="147" t="str">
        <f>C82</f>
        <v>31.03.2025.</v>
      </c>
    </row>
    <row r="148" spans="1:7" x14ac:dyDescent="0.2">
      <c r="A148" s="145" t="s">
        <v>363</v>
      </c>
      <c r="B148" s="137">
        <v>24411954.219999999</v>
      </c>
      <c r="C148" s="137">
        <v>23330644.059999999</v>
      </c>
    </row>
    <row r="149" spans="1:7" ht="24" x14ac:dyDescent="0.2">
      <c r="A149" s="148" t="s">
        <v>364</v>
      </c>
      <c r="B149" s="137">
        <v>21073383.93</v>
      </c>
      <c r="C149" s="137">
        <v>22561903.710000001</v>
      </c>
    </row>
    <row r="150" spans="1:7" x14ac:dyDescent="0.2">
      <c r="A150" s="145" t="s">
        <v>365</v>
      </c>
      <c r="B150" s="137">
        <v>24467521.280000001</v>
      </c>
      <c r="C150" s="137">
        <v>26347135.940000001</v>
      </c>
    </row>
    <row r="151" spans="1:7" x14ac:dyDescent="0.2">
      <c r="A151" s="145" t="s">
        <v>369</v>
      </c>
      <c r="B151" s="137">
        <v>19162.5</v>
      </c>
      <c r="C151" s="137">
        <v>36249.99</v>
      </c>
    </row>
    <row r="152" spans="1:7" x14ac:dyDescent="0.2">
      <c r="A152" s="145" t="s">
        <v>370</v>
      </c>
      <c r="B152" s="137">
        <v>3403781.02</v>
      </c>
      <c r="C152" s="137">
        <v>3403781.02</v>
      </c>
    </row>
    <row r="153" spans="1:7" x14ac:dyDescent="0.2">
      <c r="A153" s="119" t="s">
        <v>165</v>
      </c>
      <c r="B153" s="135">
        <f>SUM(B148:B152)</f>
        <v>73375802.950000003</v>
      </c>
      <c r="C153" s="135">
        <f>SUM(C148:C152)</f>
        <v>75679714.719999984</v>
      </c>
    </row>
    <row r="156" spans="1:7" s="153" customFormat="1" ht="30" customHeight="1" x14ac:dyDescent="0.2">
      <c r="A156" s="307" t="s">
        <v>366</v>
      </c>
      <c r="B156" s="307"/>
      <c r="C156" s="307"/>
      <c r="D156" s="307"/>
      <c r="E156" s="307"/>
      <c r="F156" s="152"/>
      <c r="G156" s="152"/>
    </row>
    <row r="157" spans="1:7" s="153" customFormat="1" ht="30" customHeight="1" x14ac:dyDescent="0.2">
      <c r="A157" s="307" t="s">
        <v>367</v>
      </c>
      <c r="B157" s="307"/>
      <c r="C157" s="307"/>
      <c r="D157" s="307"/>
      <c r="E157" s="307"/>
      <c r="F157" s="152"/>
      <c r="G157" s="152"/>
    </row>
    <row r="158" spans="1:7" s="153" customFormat="1" ht="20.100000000000001" customHeight="1" x14ac:dyDescent="0.2">
      <c r="A158" s="307" t="s">
        <v>368</v>
      </c>
      <c r="B158" s="307"/>
      <c r="C158" s="307"/>
      <c r="D158" s="307"/>
      <c r="E158" s="307"/>
      <c r="F158" s="152"/>
      <c r="G158" s="152"/>
    </row>
    <row r="159" spans="1:7" s="153" customFormat="1" ht="20.100000000000001" customHeight="1" x14ac:dyDescent="0.2">
      <c r="A159" s="307" t="s">
        <v>385</v>
      </c>
      <c r="B159" s="307"/>
      <c r="C159" s="307"/>
      <c r="D159" s="307"/>
      <c r="E159" s="307"/>
      <c r="F159" s="152"/>
      <c r="G159" s="152"/>
    </row>
    <row r="160" spans="1:7" s="153" customFormat="1" ht="20.100000000000001" customHeight="1" x14ac:dyDescent="0.2">
      <c r="A160" s="154" t="s">
        <v>386</v>
      </c>
      <c r="B160" s="154"/>
      <c r="C160" s="154"/>
      <c r="D160" s="154"/>
      <c r="E160" s="154"/>
      <c r="F160" s="152"/>
      <c r="G160" s="152"/>
    </row>
    <row r="161" spans="1:7" s="153" customFormat="1" ht="30" customHeight="1" x14ac:dyDescent="0.2">
      <c r="A161" s="307" t="s">
        <v>387</v>
      </c>
      <c r="B161" s="307"/>
      <c r="C161" s="307"/>
      <c r="D161" s="307"/>
      <c r="E161" s="307"/>
      <c r="F161" s="152"/>
      <c r="G161" s="152"/>
    </row>
    <row r="162" spans="1:7" x14ac:dyDescent="0.2">
      <c r="A162" s="309"/>
      <c r="B162" s="309"/>
      <c r="C162" s="309"/>
      <c r="D162" s="309"/>
      <c r="E162" s="309"/>
      <c r="F162" s="111"/>
      <c r="G162" s="111"/>
    </row>
    <row r="163" spans="1:7" x14ac:dyDescent="0.2">
      <c r="A163" s="308"/>
      <c r="B163" s="308"/>
      <c r="C163" s="308"/>
      <c r="D163" s="308"/>
      <c r="E163" s="308"/>
      <c r="F163" s="111"/>
      <c r="G163" s="111"/>
    </row>
    <row r="165" spans="1:7" x14ac:dyDescent="0.2">
      <c r="A165" s="111"/>
      <c r="B165" s="111"/>
      <c r="C165" s="111"/>
      <c r="D165" s="111"/>
      <c r="E165" s="111"/>
    </row>
    <row r="166" spans="1:7" x14ac:dyDescent="0.2">
      <c r="A166" s="149"/>
      <c r="B166" s="149"/>
      <c r="C166" s="149"/>
      <c r="D166" s="149"/>
      <c r="E166" s="149"/>
      <c r="F166" s="150"/>
      <c r="G166" s="150"/>
    </row>
    <row r="167" spans="1:7" x14ac:dyDescent="0.2">
      <c r="F167" s="151"/>
      <c r="G167" s="151"/>
    </row>
    <row r="172" spans="1:7" x14ac:dyDescent="0.2">
      <c r="A172" s="96"/>
      <c r="B172" s="96"/>
      <c r="C172" s="96"/>
      <c r="D172" s="96"/>
      <c r="E172" s="96"/>
      <c r="F172" s="96"/>
      <c r="G172" s="96"/>
    </row>
    <row r="173" spans="1:7" x14ac:dyDescent="0.2">
      <c r="A173" s="96"/>
      <c r="B173" s="96"/>
      <c r="C173" s="96"/>
      <c r="D173" s="96"/>
      <c r="E173" s="96"/>
      <c r="F173" s="96"/>
      <c r="G173" s="96"/>
    </row>
    <row r="174" spans="1:7" x14ac:dyDescent="0.2">
      <c r="A174" s="96"/>
      <c r="B174" s="96"/>
      <c r="C174" s="96"/>
      <c r="D174" s="96"/>
      <c r="E174" s="96"/>
      <c r="F174" s="96"/>
      <c r="G174" s="96"/>
    </row>
    <row r="175" spans="1:7" x14ac:dyDescent="0.2">
      <c r="A175" s="96"/>
      <c r="B175" s="96"/>
      <c r="C175" s="96"/>
      <c r="D175" s="96"/>
      <c r="E175" s="96"/>
      <c r="F175" s="96"/>
      <c r="G175" s="96"/>
    </row>
    <row r="176" spans="1:7" x14ac:dyDescent="0.2">
      <c r="A176" s="96"/>
      <c r="B176" s="96"/>
      <c r="C176" s="96"/>
      <c r="D176" s="96"/>
      <c r="E176" s="96"/>
      <c r="F176" s="96"/>
      <c r="G176" s="96"/>
    </row>
    <row r="177" spans="1:7" x14ac:dyDescent="0.2">
      <c r="A177" s="96"/>
      <c r="B177" s="96"/>
      <c r="C177" s="96"/>
      <c r="D177" s="96"/>
      <c r="E177" s="96"/>
      <c r="F177" s="96"/>
      <c r="G177" s="96"/>
    </row>
    <row r="178" spans="1:7" x14ac:dyDescent="0.2">
      <c r="A178" s="96"/>
      <c r="B178" s="96"/>
      <c r="C178" s="96"/>
      <c r="D178" s="96"/>
      <c r="E178" s="96"/>
      <c r="F178" s="96"/>
      <c r="G178" s="96"/>
    </row>
    <row r="179" spans="1:7" x14ac:dyDescent="0.2">
      <c r="A179" s="96"/>
      <c r="B179" s="96"/>
      <c r="C179" s="96"/>
      <c r="D179" s="96"/>
      <c r="E179" s="96"/>
      <c r="F179" s="96"/>
      <c r="G179" s="96"/>
    </row>
    <row r="180" spans="1:7" x14ac:dyDescent="0.2">
      <c r="A180" s="96"/>
      <c r="B180" s="96"/>
      <c r="C180" s="96"/>
      <c r="D180" s="96"/>
      <c r="E180" s="96"/>
      <c r="F180" s="96"/>
      <c r="G180" s="96"/>
    </row>
    <row r="181" spans="1:7" x14ac:dyDescent="0.2">
      <c r="A181" s="96"/>
      <c r="B181" s="96"/>
      <c r="C181" s="96"/>
      <c r="D181" s="96"/>
      <c r="E181" s="96"/>
      <c r="F181" s="96"/>
      <c r="G181" s="96"/>
    </row>
    <row r="182" spans="1:7" x14ac:dyDescent="0.2">
      <c r="A182" s="96"/>
      <c r="B182" s="96"/>
      <c r="C182" s="96"/>
      <c r="D182" s="96"/>
      <c r="E182" s="96"/>
      <c r="F182" s="96"/>
      <c r="G182" s="96"/>
    </row>
    <row r="183" spans="1:7" x14ac:dyDescent="0.2">
      <c r="A183" s="96"/>
      <c r="B183" s="96"/>
      <c r="C183" s="96"/>
      <c r="D183" s="96"/>
      <c r="E183" s="96"/>
      <c r="F183" s="96"/>
      <c r="G183" s="96"/>
    </row>
    <row r="184" spans="1:7" x14ac:dyDescent="0.2">
      <c r="A184" s="96"/>
      <c r="B184" s="96"/>
      <c r="C184" s="96"/>
      <c r="D184" s="96"/>
      <c r="E184" s="96"/>
      <c r="F184" s="96"/>
      <c r="G184" s="96"/>
    </row>
    <row r="185" spans="1:7" x14ac:dyDescent="0.2">
      <c r="A185" s="96"/>
      <c r="B185" s="96"/>
      <c r="C185" s="96"/>
      <c r="D185" s="96"/>
      <c r="E185" s="96"/>
      <c r="F185" s="96"/>
      <c r="G185" s="96"/>
    </row>
    <row r="186" spans="1:7" x14ac:dyDescent="0.2">
      <c r="A186" s="96"/>
      <c r="B186" s="96"/>
      <c r="C186" s="96"/>
      <c r="D186" s="96"/>
      <c r="E186" s="96"/>
      <c r="F186" s="96"/>
      <c r="G186" s="96"/>
    </row>
    <row r="187" spans="1:7" x14ac:dyDescent="0.2">
      <c r="A187" s="96"/>
      <c r="B187" s="96"/>
      <c r="C187" s="96"/>
      <c r="D187" s="96"/>
      <c r="E187" s="96"/>
      <c r="F187" s="96"/>
      <c r="G187" s="96"/>
    </row>
    <row r="188" spans="1:7" x14ac:dyDescent="0.2">
      <c r="A188" s="96"/>
      <c r="B188" s="96"/>
      <c r="C188" s="96"/>
      <c r="D188" s="96"/>
      <c r="E188" s="96"/>
      <c r="F188" s="96"/>
      <c r="G188" s="96"/>
    </row>
    <row r="189" spans="1:7" x14ac:dyDescent="0.2">
      <c r="A189" s="96"/>
      <c r="B189" s="96"/>
      <c r="C189" s="96"/>
      <c r="D189" s="96"/>
      <c r="E189" s="96"/>
      <c r="F189" s="96"/>
      <c r="G189" s="96"/>
    </row>
    <row r="190" spans="1:7" x14ac:dyDescent="0.2">
      <c r="A190" s="96"/>
      <c r="B190" s="96"/>
      <c r="C190" s="96"/>
      <c r="D190" s="96"/>
      <c r="E190" s="96"/>
      <c r="F190" s="96"/>
      <c r="G190" s="96"/>
    </row>
    <row r="191" spans="1:7" x14ac:dyDescent="0.2">
      <c r="A191" s="96"/>
      <c r="B191" s="96"/>
      <c r="C191" s="96"/>
      <c r="D191" s="96"/>
      <c r="E191" s="96"/>
      <c r="F191" s="96"/>
      <c r="G191" s="96"/>
    </row>
    <row r="192" spans="1:7" x14ac:dyDescent="0.2">
      <c r="A192" s="96"/>
      <c r="B192" s="96"/>
      <c r="C192" s="96"/>
      <c r="D192" s="96"/>
      <c r="E192" s="96"/>
      <c r="F192" s="96"/>
      <c r="G192" s="96"/>
    </row>
    <row r="193" spans="1:7" x14ac:dyDescent="0.2">
      <c r="A193" s="96"/>
      <c r="B193" s="96"/>
      <c r="C193" s="96"/>
      <c r="D193" s="96"/>
      <c r="E193" s="96"/>
      <c r="F193" s="96"/>
      <c r="G193" s="96"/>
    </row>
    <row r="194" spans="1:7" x14ac:dyDescent="0.2">
      <c r="A194" s="96"/>
      <c r="B194" s="96"/>
      <c r="C194" s="96"/>
      <c r="D194" s="96"/>
      <c r="E194" s="96"/>
      <c r="F194" s="96"/>
      <c r="G194" s="96"/>
    </row>
    <row r="195" spans="1:7" x14ac:dyDescent="0.2">
      <c r="A195" s="96"/>
      <c r="B195" s="96"/>
      <c r="C195" s="96"/>
      <c r="D195" s="96"/>
      <c r="E195" s="96"/>
      <c r="F195" s="96"/>
      <c r="G195" s="96"/>
    </row>
    <row r="196" spans="1:7" x14ac:dyDescent="0.2">
      <c r="A196" s="96"/>
      <c r="B196" s="96"/>
      <c r="C196" s="96"/>
      <c r="D196" s="96"/>
      <c r="E196" s="96"/>
      <c r="F196" s="96"/>
      <c r="G196" s="96"/>
    </row>
    <row r="197" spans="1:7" x14ac:dyDescent="0.2">
      <c r="A197" s="96"/>
      <c r="B197" s="96"/>
      <c r="C197" s="96"/>
      <c r="D197" s="96"/>
      <c r="E197" s="96"/>
      <c r="F197" s="96"/>
      <c r="G197" s="96"/>
    </row>
    <row r="198" spans="1:7" x14ac:dyDescent="0.2">
      <c r="A198" s="96"/>
      <c r="B198" s="96"/>
      <c r="C198" s="96"/>
      <c r="D198" s="96"/>
      <c r="E198" s="96"/>
      <c r="F198" s="96"/>
      <c r="G198" s="96"/>
    </row>
    <row r="199" spans="1:7" x14ac:dyDescent="0.2">
      <c r="A199" s="96"/>
      <c r="B199" s="96"/>
      <c r="C199" s="96"/>
      <c r="D199" s="96"/>
      <c r="E199" s="96"/>
      <c r="F199" s="96"/>
      <c r="G199" s="96"/>
    </row>
    <row r="200" spans="1:7" x14ac:dyDescent="0.2">
      <c r="A200" s="96"/>
      <c r="B200" s="96"/>
      <c r="C200" s="96"/>
      <c r="D200" s="96"/>
      <c r="E200" s="96"/>
      <c r="F200" s="96"/>
      <c r="G200" s="96"/>
    </row>
    <row r="201" spans="1:7" x14ac:dyDescent="0.2">
      <c r="A201" s="96"/>
      <c r="B201" s="96"/>
      <c r="C201" s="96"/>
      <c r="D201" s="96"/>
      <c r="E201" s="96"/>
      <c r="F201" s="96"/>
      <c r="G201" s="96"/>
    </row>
    <row r="202" spans="1:7" x14ac:dyDescent="0.2">
      <c r="A202" s="96"/>
      <c r="B202" s="96"/>
      <c r="C202" s="96"/>
      <c r="D202" s="96"/>
      <c r="E202" s="96"/>
      <c r="F202" s="96"/>
      <c r="G202" s="96"/>
    </row>
    <row r="203" spans="1:7" x14ac:dyDescent="0.2">
      <c r="A203" s="96"/>
      <c r="B203" s="96"/>
      <c r="C203" s="96"/>
      <c r="D203" s="96"/>
      <c r="E203" s="96"/>
      <c r="F203" s="96"/>
      <c r="G203" s="96"/>
    </row>
    <row r="204" spans="1:7" x14ac:dyDescent="0.2">
      <c r="A204" s="96"/>
      <c r="B204" s="96"/>
      <c r="C204" s="96"/>
      <c r="D204" s="96"/>
      <c r="E204" s="96"/>
      <c r="F204" s="96"/>
      <c r="G204" s="96"/>
    </row>
    <row r="205" spans="1:7" x14ac:dyDescent="0.2">
      <c r="A205" s="96"/>
      <c r="B205" s="96"/>
      <c r="C205" s="96"/>
      <c r="D205" s="96"/>
      <c r="E205" s="96"/>
      <c r="F205" s="96"/>
      <c r="G205" s="96"/>
    </row>
    <row r="206" spans="1:7" x14ac:dyDescent="0.2">
      <c r="A206" s="96"/>
      <c r="B206" s="96"/>
      <c r="C206" s="96"/>
      <c r="D206" s="96"/>
      <c r="E206" s="96"/>
      <c r="F206" s="96"/>
      <c r="G206" s="96"/>
    </row>
    <row r="207" spans="1:7" x14ac:dyDescent="0.2">
      <c r="A207" s="96"/>
      <c r="B207" s="96"/>
      <c r="C207" s="96"/>
      <c r="D207" s="96"/>
      <c r="E207" s="96"/>
      <c r="F207" s="96"/>
      <c r="G207" s="96"/>
    </row>
    <row r="208" spans="1:7" x14ac:dyDescent="0.2">
      <c r="A208" s="96"/>
      <c r="B208" s="96"/>
      <c r="C208" s="96"/>
      <c r="D208" s="96"/>
      <c r="E208" s="96"/>
      <c r="F208" s="96"/>
      <c r="G208" s="96"/>
    </row>
    <row r="209" spans="1:7" x14ac:dyDescent="0.2">
      <c r="A209" s="96"/>
      <c r="B209" s="96"/>
      <c r="C209" s="96"/>
      <c r="D209" s="96"/>
      <c r="E209" s="96"/>
      <c r="F209" s="96"/>
      <c r="G209" s="96"/>
    </row>
    <row r="210" spans="1:7" x14ac:dyDescent="0.2">
      <c r="A210" s="96"/>
      <c r="B210" s="96"/>
      <c r="C210" s="96"/>
      <c r="D210" s="96"/>
      <c r="E210" s="96"/>
      <c r="F210" s="96"/>
      <c r="G210" s="96"/>
    </row>
    <row r="211" spans="1:7" x14ac:dyDescent="0.2">
      <c r="A211" s="96"/>
      <c r="B211" s="96"/>
      <c r="C211" s="96"/>
      <c r="D211" s="96"/>
      <c r="E211" s="96"/>
      <c r="F211" s="96"/>
      <c r="G211" s="96"/>
    </row>
    <row r="212" spans="1:7" x14ac:dyDescent="0.2">
      <c r="A212" s="96"/>
      <c r="B212" s="96"/>
      <c r="C212" s="96"/>
      <c r="D212" s="96"/>
      <c r="E212" s="96"/>
      <c r="F212" s="96"/>
      <c r="G212" s="96"/>
    </row>
    <row r="213" spans="1:7" x14ac:dyDescent="0.2">
      <c r="A213" s="96"/>
      <c r="B213" s="96"/>
      <c r="C213" s="96"/>
      <c r="D213" s="96"/>
      <c r="E213" s="96"/>
      <c r="F213" s="96"/>
      <c r="G213" s="96"/>
    </row>
    <row r="214" spans="1:7" x14ac:dyDescent="0.2">
      <c r="A214" s="96"/>
      <c r="B214" s="96"/>
      <c r="C214" s="96"/>
      <c r="D214" s="96"/>
      <c r="E214" s="96"/>
      <c r="F214" s="96"/>
      <c r="G214" s="96"/>
    </row>
    <row r="215" spans="1:7" x14ac:dyDescent="0.2">
      <c r="A215" s="96"/>
      <c r="B215" s="96"/>
      <c r="C215" s="96"/>
      <c r="D215" s="96"/>
      <c r="E215" s="96"/>
      <c r="F215" s="96"/>
      <c r="G215" s="96"/>
    </row>
    <row r="216" spans="1:7" x14ac:dyDescent="0.2">
      <c r="A216" s="96"/>
      <c r="B216" s="96"/>
      <c r="C216" s="96"/>
      <c r="D216" s="96"/>
      <c r="E216" s="96"/>
      <c r="F216" s="96"/>
      <c r="G216" s="96"/>
    </row>
    <row r="217" spans="1:7" x14ac:dyDescent="0.2">
      <c r="A217" s="96"/>
      <c r="B217" s="96"/>
      <c r="C217" s="96"/>
      <c r="D217" s="96"/>
      <c r="E217" s="96"/>
      <c r="F217" s="96"/>
      <c r="G217" s="96"/>
    </row>
    <row r="218" spans="1:7" x14ac:dyDescent="0.2">
      <c r="A218" s="96"/>
      <c r="B218" s="96"/>
      <c r="C218" s="96"/>
      <c r="D218" s="96"/>
      <c r="E218" s="96"/>
      <c r="F218" s="96"/>
      <c r="G218" s="96"/>
    </row>
    <row r="219" spans="1:7" x14ac:dyDescent="0.2">
      <c r="A219" s="96"/>
      <c r="B219" s="96"/>
      <c r="C219" s="96"/>
      <c r="D219" s="96"/>
      <c r="E219" s="96"/>
      <c r="F219" s="96"/>
      <c r="G219" s="96"/>
    </row>
    <row r="220" spans="1:7" x14ac:dyDescent="0.2">
      <c r="A220" s="96"/>
      <c r="B220" s="96"/>
      <c r="C220" s="96"/>
      <c r="D220" s="96"/>
      <c r="E220" s="96"/>
      <c r="F220" s="96"/>
      <c r="G220" s="96"/>
    </row>
    <row r="221" spans="1:7" x14ac:dyDescent="0.2">
      <c r="A221" s="96"/>
      <c r="B221" s="96"/>
      <c r="C221" s="96"/>
      <c r="D221" s="96"/>
      <c r="E221" s="96"/>
      <c r="F221" s="96"/>
      <c r="G221" s="96"/>
    </row>
    <row r="222" spans="1:7" x14ac:dyDescent="0.2">
      <c r="A222" s="96"/>
      <c r="B222" s="96"/>
      <c r="C222" s="96"/>
      <c r="D222" s="96"/>
      <c r="E222" s="96"/>
      <c r="F222" s="96"/>
      <c r="G222" s="96"/>
    </row>
    <row r="223" spans="1:7" x14ac:dyDescent="0.2">
      <c r="A223" s="96"/>
      <c r="B223" s="96"/>
      <c r="C223" s="96"/>
      <c r="D223" s="96"/>
      <c r="E223" s="96"/>
      <c r="F223" s="96"/>
      <c r="G223" s="96"/>
    </row>
    <row r="224" spans="1:7" x14ac:dyDescent="0.2">
      <c r="A224" s="96"/>
      <c r="B224" s="96"/>
      <c r="C224" s="96"/>
      <c r="D224" s="96"/>
      <c r="E224" s="96"/>
      <c r="F224" s="96"/>
      <c r="G224" s="96"/>
    </row>
    <row r="225" spans="1:7" x14ac:dyDescent="0.2">
      <c r="A225" s="96"/>
      <c r="B225" s="96"/>
      <c r="C225" s="96"/>
      <c r="D225" s="96"/>
      <c r="E225" s="96"/>
      <c r="F225" s="96"/>
      <c r="G225" s="96"/>
    </row>
    <row r="226" spans="1:7" x14ac:dyDescent="0.2">
      <c r="A226" s="96"/>
      <c r="B226" s="96"/>
      <c r="C226" s="96"/>
      <c r="D226" s="96"/>
      <c r="E226" s="96"/>
      <c r="F226" s="96"/>
      <c r="G226" s="96"/>
    </row>
    <row r="227" spans="1:7" x14ac:dyDescent="0.2">
      <c r="A227" s="96"/>
      <c r="B227" s="96"/>
      <c r="C227" s="96"/>
      <c r="D227" s="96"/>
      <c r="E227" s="96"/>
      <c r="F227" s="96"/>
      <c r="G227" s="96"/>
    </row>
    <row r="228" spans="1:7" x14ac:dyDescent="0.2">
      <c r="A228" s="96"/>
      <c r="B228" s="96"/>
      <c r="C228" s="96"/>
      <c r="D228" s="96"/>
      <c r="E228" s="96"/>
      <c r="F228" s="96"/>
      <c r="G228" s="96"/>
    </row>
    <row r="229" spans="1:7" x14ac:dyDescent="0.2">
      <c r="A229" s="96"/>
      <c r="B229" s="96"/>
      <c r="C229" s="96"/>
      <c r="D229" s="96"/>
      <c r="E229" s="96"/>
      <c r="F229" s="96"/>
      <c r="G229" s="96"/>
    </row>
    <row r="230" spans="1:7" x14ac:dyDescent="0.2">
      <c r="A230" s="96"/>
      <c r="B230" s="96"/>
      <c r="C230" s="96"/>
      <c r="D230" s="96"/>
      <c r="E230" s="96"/>
      <c r="F230" s="96"/>
      <c r="G230" s="96"/>
    </row>
    <row r="231" spans="1:7" x14ac:dyDescent="0.2">
      <c r="A231" s="96"/>
      <c r="B231" s="96"/>
      <c r="C231" s="96"/>
      <c r="D231" s="96"/>
      <c r="E231" s="96"/>
      <c r="F231" s="96"/>
      <c r="G231" s="96"/>
    </row>
    <row r="232" spans="1:7" x14ac:dyDescent="0.2">
      <c r="A232" s="96"/>
      <c r="B232" s="96"/>
      <c r="C232" s="96"/>
      <c r="D232" s="96"/>
      <c r="E232" s="96"/>
      <c r="F232" s="96"/>
      <c r="G232" s="96"/>
    </row>
    <row r="233" spans="1:7" x14ac:dyDescent="0.2">
      <c r="A233" s="96"/>
      <c r="B233" s="96"/>
      <c r="C233" s="96"/>
      <c r="D233" s="96"/>
      <c r="E233" s="96"/>
      <c r="F233" s="96"/>
      <c r="G233" s="96"/>
    </row>
    <row r="234" spans="1:7" x14ac:dyDescent="0.2">
      <c r="A234" s="96"/>
      <c r="B234" s="96"/>
      <c r="C234" s="96"/>
      <c r="D234" s="96"/>
      <c r="E234" s="96"/>
      <c r="F234" s="96"/>
      <c r="G234" s="96"/>
    </row>
    <row r="235" spans="1:7" x14ac:dyDescent="0.2">
      <c r="A235" s="96"/>
      <c r="B235" s="96"/>
      <c r="C235" s="96"/>
      <c r="D235" s="96"/>
      <c r="E235" s="96"/>
      <c r="F235" s="96"/>
      <c r="G235" s="96"/>
    </row>
    <row r="236" spans="1:7" x14ac:dyDescent="0.2">
      <c r="A236" s="96"/>
      <c r="B236" s="96"/>
      <c r="C236" s="96"/>
      <c r="D236" s="96"/>
      <c r="E236" s="96"/>
      <c r="F236" s="96"/>
      <c r="G236" s="96"/>
    </row>
    <row r="237" spans="1:7" x14ac:dyDescent="0.2">
      <c r="A237" s="96"/>
      <c r="B237" s="96"/>
      <c r="C237" s="96"/>
      <c r="D237" s="96"/>
      <c r="E237" s="96"/>
      <c r="F237" s="96"/>
      <c r="G237" s="96"/>
    </row>
    <row r="238" spans="1:7" x14ac:dyDescent="0.2">
      <c r="A238" s="96"/>
      <c r="B238" s="96"/>
      <c r="C238" s="96"/>
      <c r="D238" s="96"/>
      <c r="E238" s="96"/>
      <c r="F238" s="96"/>
      <c r="G238" s="96"/>
    </row>
    <row r="239" spans="1:7" x14ac:dyDescent="0.2">
      <c r="A239" s="96"/>
      <c r="B239" s="96"/>
      <c r="C239" s="96"/>
      <c r="D239" s="96"/>
      <c r="E239" s="96"/>
      <c r="F239" s="96"/>
      <c r="G239" s="96"/>
    </row>
    <row r="240" spans="1:7" x14ac:dyDescent="0.2">
      <c r="A240" s="96"/>
      <c r="B240" s="96"/>
      <c r="C240" s="96"/>
      <c r="D240" s="96"/>
      <c r="E240" s="96"/>
      <c r="F240" s="96"/>
      <c r="G240" s="96"/>
    </row>
    <row r="241" spans="1:7" x14ac:dyDescent="0.2">
      <c r="A241" s="96"/>
      <c r="B241" s="96"/>
      <c r="C241" s="96"/>
      <c r="D241" s="96"/>
      <c r="E241" s="96"/>
      <c r="F241" s="96"/>
      <c r="G241" s="96"/>
    </row>
    <row r="242" spans="1:7" x14ac:dyDescent="0.2">
      <c r="A242" s="96"/>
      <c r="B242" s="96"/>
      <c r="C242" s="96"/>
      <c r="D242" s="96"/>
      <c r="E242" s="96"/>
      <c r="F242" s="96"/>
      <c r="G242" s="96"/>
    </row>
    <row r="243" spans="1:7" x14ac:dyDescent="0.2">
      <c r="A243" s="96"/>
      <c r="B243" s="96"/>
      <c r="C243" s="96"/>
      <c r="D243" s="96"/>
      <c r="E243" s="96"/>
      <c r="F243" s="96"/>
      <c r="G243" s="96"/>
    </row>
    <row r="244" spans="1:7" x14ac:dyDescent="0.2">
      <c r="A244" s="96"/>
      <c r="B244" s="96"/>
      <c r="C244" s="96"/>
      <c r="D244" s="96"/>
      <c r="E244" s="96"/>
      <c r="F244" s="96"/>
      <c r="G244" s="96"/>
    </row>
    <row r="245" spans="1:7" x14ac:dyDescent="0.2">
      <c r="A245" s="96"/>
      <c r="B245" s="96"/>
      <c r="C245" s="96"/>
      <c r="D245" s="96"/>
      <c r="E245" s="96"/>
      <c r="F245" s="96"/>
      <c r="G245" s="96"/>
    </row>
    <row r="246" spans="1:7" x14ac:dyDescent="0.2">
      <c r="A246" s="96"/>
      <c r="B246" s="96"/>
      <c r="C246" s="96"/>
      <c r="D246" s="96"/>
      <c r="E246" s="96"/>
      <c r="F246" s="96"/>
      <c r="G246" s="96"/>
    </row>
    <row r="247" spans="1:7" x14ac:dyDescent="0.2">
      <c r="A247" s="96"/>
      <c r="B247" s="96"/>
      <c r="C247" s="96"/>
      <c r="D247" s="96"/>
      <c r="E247" s="96"/>
      <c r="F247" s="96"/>
      <c r="G247" s="96"/>
    </row>
    <row r="248" spans="1:7" x14ac:dyDescent="0.2">
      <c r="A248" s="96"/>
      <c r="B248" s="96"/>
      <c r="C248" s="96"/>
      <c r="D248" s="96"/>
      <c r="E248" s="96"/>
      <c r="F248" s="96"/>
      <c r="G248" s="96"/>
    </row>
    <row r="249" spans="1:7" x14ac:dyDescent="0.2">
      <c r="A249" s="96"/>
      <c r="B249" s="96"/>
      <c r="C249" s="96"/>
      <c r="D249" s="96"/>
      <c r="E249" s="96"/>
      <c r="F249" s="96"/>
      <c r="G249" s="96"/>
    </row>
    <row r="250" spans="1:7" x14ac:dyDescent="0.2">
      <c r="A250" s="96"/>
      <c r="B250" s="96"/>
      <c r="C250" s="96"/>
      <c r="D250" s="96"/>
      <c r="E250" s="96"/>
      <c r="F250" s="96"/>
      <c r="G250" s="96"/>
    </row>
    <row r="251" spans="1:7" x14ac:dyDescent="0.2">
      <c r="A251" s="96"/>
      <c r="B251" s="96"/>
      <c r="C251" s="96"/>
      <c r="D251" s="96"/>
      <c r="E251" s="96"/>
      <c r="F251" s="96"/>
      <c r="G251" s="96"/>
    </row>
    <row r="252" spans="1:7" x14ac:dyDescent="0.2">
      <c r="A252" s="96"/>
      <c r="B252" s="96"/>
      <c r="C252" s="96"/>
      <c r="D252" s="96"/>
      <c r="E252" s="96"/>
      <c r="F252" s="96"/>
      <c r="G252" s="96"/>
    </row>
    <row r="253" spans="1:7" x14ac:dyDescent="0.2">
      <c r="A253" s="96"/>
      <c r="B253" s="96"/>
      <c r="C253" s="96"/>
      <c r="D253" s="96"/>
      <c r="E253" s="96"/>
      <c r="F253" s="96"/>
      <c r="G253" s="96"/>
    </row>
    <row r="254" spans="1:7" x14ac:dyDescent="0.2">
      <c r="A254" s="96"/>
      <c r="B254" s="96"/>
      <c r="C254" s="96"/>
      <c r="D254" s="96"/>
      <c r="E254" s="96"/>
      <c r="F254" s="96"/>
      <c r="G254" s="96"/>
    </row>
    <row r="255" spans="1:7" x14ac:dyDescent="0.2">
      <c r="F255" s="96"/>
      <c r="G255" s="96"/>
    </row>
  </sheetData>
  <mergeCells count="34">
    <mergeCell ref="A163:E163"/>
    <mergeCell ref="A157:E157"/>
    <mergeCell ref="A158:E158"/>
    <mergeCell ref="A159:E159"/>
    <mergeCell ref="A161:E161"/>
    <mergeCell ref="A162:E162"/>
    <mergeCell ref="B125:B126"/>
    <mergeCell ref="C125:C126"/>
    <mergeCell ref="B132:B133"/>
    <mergeCell ref="C132:C133"/>
    <mergeCell ref="A156:E156"/>
    <mergeCell ref="B95:B96"/>
    <mergeCell ref="C95:C96"/>
    <mergeCell ref="B118:B119"/>
    <mergeCell ref="C118:C119"/>
    <mergeCell ref="B82:B83"/>
    <mergeCell ref="C82:C83"/>
    <mergeCell ref="B58:C58"/>
    <mergeCell ref="D58:E58"/>
    <mergeCell ref="B65:C65"/>
    <mergeCell ref="D65:E65"/>
    <mergeCell ref="B72:C72"/>
    <mergeCell ref="D72:E72"/>
    <mergeCell ref="A1:E1"/>
    <mergeCell ref="A2:E2"/>
    <mergeCell ref="A14:E14"/>
    <mergeCell ref="B19:C19"/>
    <mergeCell ref="D19:E19"/>
    <mergeCell ref="B29:C29"/>
    <mergeCell ref="D29:E29"/>
    <mergeCell ref="B38:C38"/>
    <mergeCell ref="D38:E38"/>
    <mergeCell ref="B48:C48"/>
    <mergeCell ref="D48:E48"/>
  </mergeCells>
  <pageMargins left="0.70866141732283472" right="0.70866141732283472" top="0.74803149606299213" bottom="0.74803149606299213" header="0.31496062992125984" footer="0.31496062992125984"/>
  <pageSetup paperSize="9" scale="61" fitToHeight="2" orientation="portrait" r:id="rId1"/>
  <rowBreaks count="1" manualBreakCount="1">
    <brk id="7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purl.org/dc/dcmitype/"/>
    <ds:schemaRef ds:uri="http://purl.org/dc/terms/"/>
    <ds:schemaRef ds:uri="http://schemas.openxmlformats.org/package/2006/metadata/core-properties"/>
    <ds:schemaRef ds:uri="http://schemas.microsoft.com/office/2006/documentManagement/types"/>
    <ds:schemaRef ds:uri="2090b57c-2e4d-4ed9-b313-510fc704fe75"/>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2025-02-26T09:39:05Z</cp:lastPrinted>
  <dcterms:created xsi:type="dcterms:W3CDTF">2008-10-17T11:51:54Z</dcterms:created>
  <dcterms:modified xsi:type="dcterms:W3CDTF">2025-04-28T11:04:47Z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