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3-06-30_TFI-KI\"/>
    </mc:Choice>
  </mc:AlternateContent>
  <xr:revisionPtr revIDLastSave="0" documentId="13_ncr:1_{654D73DA-1291-4B8D-9BA5-2BFA49B084C2}"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840" activeTab="5"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Bilješke!$A$1:$G$174</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4" l="1"/>
  <c r="B29" i="24" l="1"/>
  <c r="D29" i="24"/>
  <c r="E29" i="24"/>
  <c r="B34" i="24"/>
  <c r="C34" i="24"/>
  <c r="D34" i="24"/>
  <c r="E34" i="24"/>
  <c r="B39" i="24"/>
  <c r="C39" i="24"/>
  <c r="D39" i="24"/>
  <c r="E39" i="24"/>
  <c r="B44" i="24"/>
  <c r="C44" i="24"/>
  <c r="D44" i="24"/>
  <c r="E44" i="24"/>
  <c r="B50" i="24"/>
  <c r="C50" i="24"/>
  <c r="D50" i="24"/>
  <c r="E50" i="24"/>
  <c r="B55" i="24"/>
  <c r="C55" i="24"/>
  <c r="D55" i="24"/>
  <c r="E55" i="24"/>
  <c r="B61" i="24"/>
  <c r="C61" i="24"/>
  <c r="D61" i="24"/>
  <c r="E61" i="24"/>
  <c r="B66" i="24"/>
  <c r="C66" i="24"/>
  <c r="D66" i="24"/>
  <c r="E66" i="24"/>
  <c r="B69" i="24"/>
  <c r="C69" i="24"/>
  <c r="D69" i="24"/>
  <c r="E69" i="24"/>
  <c r="B74" i="24"/>
  <c r="C74" i="24"/>
  <c r="D74" i="24"/>
  <c r="E74" i="24"/>
  <c r="B77" i="24"/>
  <c r="C77" i="24"/>
  <c r="D77" i="24"/>
  <c r="E77" i="24"/>
  <c r="B82" i="24"/>
  <c r="C82" i="24"/>
  <c r="D82" i="24"/>
  <c r="E82" i="24"/>
  <c r="B85" i="24"/>
  <c r="C85" i="24"/>
  <c r="D85" i="24"/>
  <c r="E85" i="24"/>
  <c r="B90" i="24"/>
  <c r="C90" i="24"/>
  <c r="D90" i="24"/>
  <c r="E90" i="24"/>
  <c r="B93" i="24"/>
  <c r="C93" i="24"/>
  <c r="D93" i="24"/>
  <c r="E93" i="24"/>
  <c r="B126" i="24"/>
  <c r="C126" i="24"/>
  <c r="C130" i="24"/>
  <c r="B134" i="24"/>
  <c r="C134" i="24"/>
  <c r="C138" i="24"/>
  <c r="B142" i="24"/>
  <c r="C142" i="24"/>
  <c r="C150" i="24"/>
  <c r="B157" i="24"/>
  <c r="C157" i="24"/>
  <c r="C163" i="24"/>
  <c r="B130" i="24" l="1"/>
  <c r="B163" i="24"/>
  <c r="B138" i="24"/>
  <c r="B150"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H63" i="26"/>
  <c r="H78" i="26" s="1"/>
  <c r="H42" i="27"/>
  <c r="I42" i="27"/>
  <c r="K42" i="27"/>
  <c r="K47" i="27"/>
  <c r="I47" i="27"/>
  <c r="H47" i="27"/>
  <c r="I40" i="26"/>
  <c r="H40" i="26"/>
  <c r="I63" i="26"/>
  <c r="I78" i="26" s="1"/>
  <c r="R26" i="29"/>
  <c r="H60" i="28"/>
  <c r="H63" i="28" s="1"/>
  <c r="I60" i="28"/>
  <c r="I63" i="28" s="1"/>
  <c r="R9" i="29"/>
  <c r="I46" i="27" l="1"/>
  <c r="I69" i="27" s="1"/>
  <c r="I71" i="27" s="1"/>
  <c r="I44" i="27"/>
  <c r="K46" i="27"/>
  <c r="K44" i="27"/>
  <c r="H46" i="27"/>
  <c r="H69" i="27" s="1"/>
  <c r="H71" i="27" s="1"/>
  <c r="H44" i="27"/>
  <c r="J46" i="27"/>
  <c r="J69" i="27" s="1"/>
  <c r="J71" i="27" s="1"/>
  <c r="J44" i="27"/>
  <c r="K69" i="27"/>
  <c r="K71" i="27" s="1"/>
</calcChain>
</file>

<file path=xl/sharedStrings.xml><?xml version="1.0" encoding="utf-8"?>
<sst xmlns="http://schemas.openxmlformats.org/spreadsheetml/2006/main" count="482" uniqueCount="387">
  <si>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</si>
  <si>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</si>
  <si>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</si>
  <si>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</si>
  <si>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</si>
  <si>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</si>
  <si>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</si>
  <si>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</si>
  <si>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</si>
  <si>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</si>
  <si>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</si>
  <si>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</si>
  <si>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</si>
  <si>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</si>
  <si>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</si>
  <si>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</si>
  <si>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</si>
  <si>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</si>
  <si>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</si>
  <si>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</si>
  <si>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</si>
  <si>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</si>
  <si>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</si>
  <si>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</si>
  <si>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</si>
  <si>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</si>
  <si>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</si>
  <si>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</si>
  <si>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</si>
  <si>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</si>
  <si>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</si>
  <si>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</si>
  <si>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</si>
  <si>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</si>
  <si>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</si>
  <si>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</si>
  <si>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</si>
  <si>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</si>
  <si>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</si>
  <si>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</si>
  <si>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</si>
  <si>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</si>
  <si>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</si>
  <si>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</si>
  <si>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</si>
  <si>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</si>
  <si>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</si>
  <si>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</si>
  <si>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</si>
  <si>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</si>
  <si>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</si>
  <si>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</si>
  <si>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</si>
  <si>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</si>
  <si>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</si>
  <si>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</si>
  <si>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</si>
  <si>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</si>
  <si>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</si>
  <si>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</si>
  <si>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</si>
  <si>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</si>
  <si>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</si>
  <si>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</si>
  <si>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</si>
  <si>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</si>
  <si>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</si>
  <si>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</si>
  <si>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</si>
  <si>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</si>
  <si>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</si>
  <si>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</si>
  <si>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</si>
  <si>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</si>
  <si>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</si>
  <si>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</si>
  <si>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</si>
  <si>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</si>
  <si>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</si>
  <si>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</si>
  <si>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</si>
  <si>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</si>
  <si>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</si>
  <si>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</si>
  <si>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</si>
  <si>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</si>
  <si>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</si>
  <si>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</si>
  <si>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</si>
  <si>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</si>
  <si>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</si>
  <si>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</si>
  <si>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</si>
  <si>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</si>
  <si>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</si>
  <si>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</si>
  <si>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</si>
  <si>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</si>
  <si>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</si>
  <si>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</si>
  <si>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</si>
  <si>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</si>
  <si>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</si>
  <si>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</si>
  <si>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</si>
  <si>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</si>
  <si>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</si>
  <si>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</si>
  <si>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</si>
  <si>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</si>
  <si>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</si>
  <si>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</si>
  <si>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</si>
  <si>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</si>
  <si>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</si>
  <si>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</si>
  <si>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</si>
  <si>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</si>
  <si>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</si>
  <si>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</si>
  <si>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</si>
  <si>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</si>
  <si>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</si>
  <si>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</si>
  <si>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</si>
  <si>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</si>
  <si>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</si>
  <si>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</si>
  <si>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</si>
  <si>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</si>
  <si>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</si>
  <si>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</si>
  <si>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</si>
  <si>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</si>
  <si>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</si>
  <si>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</si>
  <si>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</si>
  <si>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</si>
  <si>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</si>
  <si>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</si>
  <si>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</si>
  <si>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</si>
  <si>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</si>
  <si>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</si>
  <si>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</si>
  <si>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</si>
  <si>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</si>
  <si>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</si>
  <si>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</si>
  <si>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</si>
  <si>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</si>
  <si>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</si>
  <si>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</si>
  <si>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</si>
  <si>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</si>
  <si>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</si>
  <si>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</si>
  <si>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</si>
  <si>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</si>
  <si>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</si>
  <si>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</si>
  <si>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</si>
  <si>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</si>
  <si>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</si>
  <si>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</si>
  <si>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</si>
  <si>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</si>
  <si>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</si>
  <si>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</si>
  <si>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</si>
  <si>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</si>
  <si>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</si>
  <si>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</si>
  <si>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</si>
  <si>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</si>
  <si>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</si>
  <si>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</si>
  <si>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</si>
  <si>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</si>
  <si>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</si>
  <si>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</si>
  <si>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</si>
  <si>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</si>
  <si>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</si>
  <si>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</si>
  <si>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</si>
  <si>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</si>
  <si>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</si>
  <si>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</si>
  <si>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</si>
  <si>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</si>
  <si>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</si>
  <si>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</si>
  <si>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</si>
  <si>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</si>
  <si>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</si>
  <si>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</si>
  <si>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</si>
  <si>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</si>
  <si>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</si>
  <si>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</si>
  <si>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</si>
  <si>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</si>
  <si>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</si>
  <si>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</si>
  <si>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</si>
  <si>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</si>
  <si>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</si>
  <si>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</si>
  <si>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</si>
  <si>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</si>
  <si>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</si>
  <si>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</si>
  <si>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</si>
  <si>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</si>
  <si>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</si>
  <si>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</si>
  <si>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</si>
  <si>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</si>
  <si>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</si>
  <si>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</si>
  <si>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</si>
  <si>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</si>
  <si>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</si>
  <si>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</si>
  <si>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</si>
  <si>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</si>
  <si>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</si>
  <si>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</si>
  <si>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</si>
  <si>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</si>
  <si>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</si>
  <si>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</si>
  <si>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</si>
  <si>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</si>
  <si>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</si>
  <si>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</si>
  <si>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</si>
  <si>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</si>
  <si>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</si>
  <si>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</si>
  <si>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</si>
  <si>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</si>
  <si>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</si>
  <si>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</si>
  <si>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</si>
  <si>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</si>
  <si>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</si>
  <si>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</si>
  <si>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</si>
  <si>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</si>
  <si>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</si>
  <si>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</si>
  <si>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</si>
  <si>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</si>
  <si>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</si>
  <si>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</si>
  <si>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</si>
  <si>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</si>
  <si>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</si>
  <si>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</si>
  <si>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</si>
  <si>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</si>
  <si>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</si>
  <si>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</si>
  <si>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</si>
  <si>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</si>
  <si>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</si>
  <si>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</si>
  <si>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</si>
  <si>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</si>
  <si>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</si>
  <si>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</si>
  <si>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</si>
  <si>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</si>
  <si>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</si>
  <si>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</si>
  <si>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</si>
  <si>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</si>
  <si>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</si>
  <si>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</si>
  <si>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</si>
  <si>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</si>
  <si>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</si>
  <si>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</si>
  <si>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</si>
  <si>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</si>
  <si>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</si>
  <si>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</si>
  <si>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</si>
  <si>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</si>
  <si>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</si>
  <si>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</si>
  <si>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</si>
  <si>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</si>
  <si>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</si>
  <si>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</si>
  <si>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</si>
  <si>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</si>
  <si>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</si>
  <si>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</si>
  <si>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</si>
  <si>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</si>
  <si>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</si>
  <si>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</si>
  <si>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</si>
  <si>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</si>
  <si>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</si>
  <si>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</si>
  <si>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</si>
  <si>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</si>
  <si>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</si>
  <si>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</si>
  <si>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</si>
  <si>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</si>
  <si>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</si>
  <si>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</si>
  <si>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</si>
  <si>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</si>
  <si>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</si>
  <si>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</si>
  <si>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</si>
  <si>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</si>
  <si>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</si>
  <si>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</si>
  <si>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</si>
  <si>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</si>
  <si>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</si>
  <si>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</si>
  <si>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</si>
  <si>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</si>
  <si>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</si>
  <si>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</si>
  <si>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</si>
  <si>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</si>
  <si>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AOP oznaka 018</t>
  </si>
  <si>
    <t>(Rashodi za zaposlenike)</t>
  </si>
  <si>
    <t>(Ostali administrativni rashodi)</t>
  </si>
  <si>
    <t>Amortizacija</t>
  </si>
  <si>
    <t>AOP oznaka 020</t>
  </si>
  <si>
    <t>Nekretnine, postrojenja i oprema</t>
  </si>
  <si>
    <t>Ostala nematerijalna imovina</t>
  </si>
  <si>
    <t>Umanjenje vrijednosti ili (-) ukidanje umanjenja vrijednosti po financijskoj imovini koja se ne mjeri po fer vrijednosti kroz dobit ili gubitak</t>
  </si>
  <si>
    <t>AOP oznaka 023</t>
  </si>
  <si>
    <t>(Financijska imovina po fer vrijednosti kroz ostalu sveobuhvatnu dobit)</t>
  </si>
  <si>
    <t>(Financijska imovina po amortiziranom trošku)</t>
  </si>
  <si>
    <t>BILANCA STANJA</t>
  </si>
  <si>
    <t>Krediti i predujmovi</t>
  </si>
  <si>
    <t>31.12.2022.</t>
  </si>
  <si>
    <t>Kreditne institucije</t>
  </si>
  <si>
    <t>Ostala imovina</t>
  </si>
  <si>
    <t>Ostali dani depoziti</t>
  </si>
  <si>
    <t>Kućanstva</t>
  </si>
  <si>
    <t>Dani krediti</t>
  </si>
  <si>
    <t>Nefinancijska društva</t>
  </si>
  <si>
    <t>Faktoring</t>
  </si>
  <si>
    <t>Opće države</t>
  </si>
  <si>
    <t>Ostala financijska društva</t>
  </si>
  <si>
    <t>Središnje banke</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</si>
  <si>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</si>
  <si>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</si>
  <si>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</si>
  <si>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</si>
  <si>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</si>
  <si>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</si>
  <si>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</si>
  <si>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</si>
  <si>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</si>
  <si>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</si>
  <si>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</si>
  <si>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</si>
  <si>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Devizni akreditivi</t>
  </si>
  <si>
    <t>Pisma namjere</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</si>
  <si>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</si>
  <si>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U 2023. godini Banka nije primala javne subvencije. </t>
  </si>
  <si>
    <t xml:space="preserve">stanje na dan 30.06.2023 </t>
  </si>
  <si>
    <t>u razdoblju 01.01.2023 do 30.06.2023</t>
  </si>
  <si>
    <t>Izvještajno razdoblje: 1. siječnja 2023. - 30. lipnja 2023.</t>
  </si>
  <si>
    <t>Kumulativ  01.01.2022. - 30.06.2022.</t>
  </si>
  <si>
    <t>Tromjesečje 01.04.2022. - 30.06.2022.</t>
  </si>
  <si>
    <t>Kumulativ  01.01.2023. - 30.06.2023.</t>
  </si>
  <si>
    <t>Tromjesečje 01.04.2023. - 30.06.2023.</t>
  </si>
  <si>
    <t>30.06.2023.</t>
  </si>
  <si>
    <t>Pri sastavljanju financijskih izvještaja za izvještajno razdoblje primjenjene su iste računovodstvene politike kao i u posljednjim godišnjim financijskim izvještajima.</t>
  </si>
  <si>
    <t>Banka nije član grupe banaka, nema društva kćeri i ne sastavlja konsolidirane financijske izvještaje.</t>
  </si>
  <si>
    <t>Prosječni broj zaposlenih tijekom tekućeg tromjesečja iznosi 230 zaposlenika.</t>
  </si>
  <si>
    <t>Prema mišljenju Uprave, nakon 30 lipnja  2023. godine do objave ovih financijskih izvještaja, nisu zabilježeni značajni događaji koji u bitnome utječu na promjene u poslovanju Banke.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</si>
</sst>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color theme="1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sz val="9"/>
      <color rgb="FFFF0000"/>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1" fillId="0" borderId="0" applyNumberFormat="0" applyFill="0" applyBorder="0" applyAlignment="0" applyProtection="0"/>
    <xf numFmtId="0" fontId="38" fillId="0" borderId="0"/>
    <xf numFmtId="0" fontId="2" fillId="0" borderId="0"/>
    <xf numFmtId="0" fontId="2" fillId="0" borderId="0"/>
  </cellStyleXfs>
  <cellXfs count="311">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 fillId="0" borderId="0" xfId="0" applyFont="1" applyAlignment="1">
      <alignment horizontal="left" vertical="top" wrapText="1"/>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4" fillId="0" borderId="0" xfId="0" applyFont="1" applyAlignment="1">
      <alignment vertical="center"/>
    </xf>
    <xf numFmtId="0" fontId="32" fillId="0" borderId="0" xfId="0" applyFont="1" applyAlignment="1">
      <alignment horizontal="left" vertical="top"/>
    </xf>
    <xf numFmtId="0" fontId="32" fillId="0" borderId="0" xfId="0" applyFont="1" applyAlignment="1">
      <alignment vertical="top"/>
    </xf>
    <xf numFmtId="0" fontId="32" fillId="0" borderId="0" xfId="0" applyFont="1" applyAlignment="1">
      <alignment horizontal="left"/>
    </xf>
    <xf numFmtId="0" fontId="32" fillId="0" borderId="0" xfId="0" applyFont="1"/>
    <xf numFmtId="0" fontId="33" fillId="0" borderId="0" xfId="0" applyFont="1" applyAlignment="1">
      <alignment vertical="top"/>
    </xf>
    <xf numFmtId="0" fontId="33" fillId="0" borderId="0" xfId="0" applyFont="1"/>
    <xf numFmtId="0" fontId="33" fillId="0" borderId="0" xfId="0" applyFont="1" applyAlignment="1">
      <alignment horizontal="left"/>
    </xf>
    <xf numFmtId="0" fontId="34" fillId="0" borderId="0" xfId="0" applyFont="1" applyAlignment="1">
      <alignment vertical="top"/>
    </xf>
    <xf numFmtId="0" fontId="34" fillId="0" borderId="0" xfId="0" applyFont="1"/>
    <xf numFmtId="0" fontId="34" fillId="0" borderId="0" xfId="0" applyFont="1" applyAlignment="1">
      <alignment horizontal="left"/>
    </xf>
    <xf numFmtId="0" fontId="34" fillId="15" borderId="17" xfId="0" applyFont="1" applyFill="1" applyBorder="1"/>
    <xf numFmtId="0" fontId="34" fillId="15" borderId="18" xfId="0" applyFont="1" applyFill="1" applyBorder="1" applyAlignment="1">
      <alignment vertical="top"/>
    </xf>
    <xf numFmtId="3" fontId="4" fillId="15" borderId="19" xfId="6" applyNumberFormat="1" applyFont="1" applyFill="1" applyBorder="1" applyAlignment="1">
      <alignment horizontal="center" vertical="center" wrapText="1"/>
    </xf>
    <xf numFmtId="0" fontId="35" fillId="0" borderId="19" xfId="0" applyFont="1" applyBorder="1" applyAlignment="1">
      <alignment vertical="center"/>
    </xf>
    <xf numFmtId="3" fontId="35" fillId="0" borderId="19" xfId="0" applyNumberFormat="1" applyFont="1" applyBorder="1" applyAlignment="1">
      <alignment horizontal="right" vertical="center" wrapText="1"/>
    </xf>
    <xf numFmtId="0" fontId="36" fillId="0" borderId="19" xfId="0" applyFont="1" applyBorder="1" applyAlignment="1">
      <alignment vertical="center"/>
    </xf>
    <xf numFmtId="3" fontId="36" fillId="0" borderId="19" xfId="0" applyNumberFormat="1" applyFont="1" applyBorder="1" applyAlignment="1">
      <alignment horizontal="right" vertical="center" wrapText="1"/>
    </xf>
    <xf numFmtId="0" fontId="5" fillId="0" borderId="0" xfId="0" applyFont="1"/>
    <xf numFmtId="0" fontId="4" fillId="0" borderId="0" xfId="0" applyFont="1"/>
    <xf numFmtId="0" fontId="35" fillId="0" borderId="19" xfId="0" applyFont="1" applyBorder="1" applyAlignment="1">
      <alignment vertical="center" wrapText="1"/>
    </xf>
    <xf numFmtId="3" fontId="35" fillId="0" borderId="19" xfId="0" applyNumberFormat="1" applyFont="1" applyBorder="1" applyAlignment="1">
      <alignment horizontal="right" vertical="center"/>
    </xf>
    <xf numFmtId="3" fontId="36" fillId="0" borderId="19" xfId="0" applyNumberFormat="1" applyFont="1" applyBorder="1" applyAlignment="1">
      <alignment horizontal="right" vertical="center"/>
    </xf>
    <xf numFmtId="0" fontId="36" fillId="0" borderId="0" xfId="0" applyFont="1" applyAlignment="1">
      <alignment vertical="center"/>
    </xf>
    <xf numFmtId="3" fontId="37" fillId="0" borderId="0" xfId="0" applyNumberFormat="1" applyFont="1" applyAlignment="1">
      <alignment horizontal="right" vertical="center"/>
    </xf>
    <xf numFmtId="0" fontId="34" fillId="15" borderId="18" xfId="0" applyFont="1" applyFill="1" applyBorder="1" applyAlignment="1">
      <alignment vertical="center"/>
    </xf>
    <xf numFmtId="0" fontId="39" fillId="0" borderId="19" xfId="8" applyFont="1" applyBorder="1" applyAlignment="1">
      <alignment horizontal="justify" vertical="center"/>
    </xf>
    <xf numFmtId="0" fontId="40" fillId="0" borderId="19" xfId="8" applyFont="1" applyBorder="1" applyAlignment="1">
      <alignment horizontal="left" vertical="center"/>
    </xf>
    <xf numFmtId="3" fontId="5" fillId="0" borderId="19" xfId="0" applyNumberFormat="1" applyFont="1" applyBorder="1"/>
    <xf numFmtId="3" fontId="4" fillId="0" borderId="19" xfId="0" applyNumberFormat="1" applyFont="1" applyBorder="1"/>
    <xf numFmtId="0" fontId="4" fillId="0" borderId="19" xfId="8" applyFont="1" applyBorder="1" applyAlignment="1">
      <alignment vertical="center"/>
    </xf>
    <xf numFmtId="0" fontId="5" fillId="0" borderId="19" xfId="8" applyFont="1" applyBorder="1" applyAlignment="1">
      <alignment horizontal="left" vertical="center" wrapText="1"/>
    </xf>
    <xf numFmtId="0" fontId="4" fillId="0" borderId="19" xfId="8" applyFont="1" applyBorder="1" applyAlignment="1">
      <alignment vertical="center" wrapText="1"/>
    </xf>
    <xf numFmtId="0" fontId="32" fillId="0" borderId="19" xfId="0" applyFont="1" applyBorder="1" applyAlignment="1">
      <alignment horizontal="left"/>
    </xf>
    <xf numFmtId="3" fontId="32" fillId="0" borderId="19" xfId="0" applyNumberFormat="1" applyFont="1" applyBorder="1"/>
    <xf numFmtId="0" fontId="34" fillId="0" borderId="19" xfId="0" applyFont="1" applyBorder="1" applyAlignment="1">
      <alignment horizontal="left" indent="1"/>
    </xf>
    <xf numFmtId="3" fontId="34" fillId="0" borderId="19" xfId="0" applyNumberFormat="1" applyFont="1" applyBorder="1"/>
    <xf numFmtId="0" fontId="41" fillId="0" borderId="0" xfId="0" applyFont="1"/>
    <xf numFmtId="3" fontId="32" fillId="0" borderId="0" xfId="0" applyNumberFormat="1" applyFont="1"/>
    <xf numFmtId="0" fontId="5" fillId="9" borderId="19" xfId="9" applyFont="1" applyFill="1" applyBorder="1" applyAlignment="1">
      <alignment horizontal="left" vertical="center" indent="1"/>
    </xf>
    <xf numFmtId="3" fontId="5" fillId="0" borderId="19" xfId="10" applyNumberFormat="1" applyFont="1" applyBorder="1" applyAlignment="1">
      <alignment horizontal="right"/>
    </xf>
    <xf numFmtId="3" fontId="4" fillId="0" borderId="19" xfId="10" applyNumberFormat="1" applyFont="1" applyBorder="1" applyAlignment="1">
      <alignment horizontal="right"/>
    </xf>
    <xf numFmtId="0" fontId="5" fillId="0" borderId="19" xfId="9" applyFont="1" applyBorder="1" applyAlignment="1">
      <alignment horizontal="left" vertical="center" indent="1"/>
    </xf>
    <xf numFmtId="0" fontId="39" fillId="0" borderId="19" xfId="9" applyFont="1" applyBorder="1" applyAlignment="1">
      <alignment horizontal="justify" vertical="center"/>
    </xf>
    <xf numFmtId="0" fontId="34" fillId="0" borderId="19" xfId="0" applyFont="1" applyBorder="1"/>
    <xf numFmtId="0" fontId="42" fillId="0" borderId="0" xfId="0" applyFont="1"/>
    <xf numFmtId="3" fontId="32" fillId="15" borderId="0" xfId="0" applyNumberFormat="1" applyFont="1" applyFill="1" applyAlignment="1">
      <alignment horizontal="center"/>
    </xf>
    <xf numFmtId="0" fontId="34" fillId="0" borderId="19" xfId="0" applyFont="1" applyBorder="1" applyAlignment="1">
      <alignment wrapText="1"/>
    </xf>
    <xf numFmtId="0" fontId="5" fillId="0" borderId="0" xfId="0" applyFont="1" applyAlignment="1">
      <alignment vertical="top"/>
    </xf>
    <xf numFmtId="0" fontId="34" fillId="0" borderId="0" xfId="0" applyFont="1" applyAlignment="1">
      <alignment vertical="top" wrapText="1"/>
    </xf>
    <xf numFmtId="0" fontId="5" fillId="0" borderId="0" xfId="0" applyFont="1" applyAlignment="1">
      <alignment vertical="top" wrapText="1"/>
    </xf>
    <xf numFmtId="0" fontId="34"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wrapText="1"/>
    </xf>
    <xf numFmtId="0" fontId="5" fillId="0" borderId="0" xfId="0" applyFont="1" applyAlignment="1">
      <alignment horizontal="right"/>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xf numFmtId="0" fontId="31" fillId="10" borderId="14" xfId="7" applyFill="1" applyBorder="1" applyAlignment="1" applyProtection="1">
      <alignment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2"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protection locked="0"/>
    </xf>
    <xf numFmtId="0" fontId="22" fillId="9" borderId="0" xfId="4" applyFont="1" applyFill="1" applyProtection="1">
      <protection locked="0"/>
    </xf>
    <xf numFmtId="0" fontId="22" fillId="9" borderId="0" xfId="4" applyFont="1" applyFill="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49" fontId="4" fillId="14" borderId="1" xfId="5" applyNumberFormat="1" applyFont="1" applyFill="1" applyBorder="1" applyAlignment="1">
      <alignment horizontal="left" vertical="center" wrapText="1" indent="1"/>
    </xf>
    <xf numFmtId="0" fontId="2" fillId="4" borderId="16" xfId="5" applyFill="1" applyBorder="1" applyAlignment="1">
      <alignment horizontal="left" vertical="center" wrapText="1"/>
    </xf>
    <xf numFmtId="0" fontId="2" fillId="0" borderId="16" xfId="5" applyBorder="1"/>
    <xf numFmtId="0" fontId="4" fillId="4" borderId="1" xfId="5" applyFont="1" applyFill="1" applyBorder="1" applyAlignment="1">
      <alignment horizontal="left" vertical="center" wrapText="1"/>
    </xf>
    <xf numFmtId="0" fontId="5" fillId="4" borderId="1" xfId="5" applyFont="1" applyFill="1" applyBorder="1" applyAlignment="1">
      <alignment horizontal="left" vertical="center" wrapText="1"/>
    </xf>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49" fontId="5"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49" fontId="4" fillId="14" borderId="1" xfId="5" applyNumberFormat="1" applyFont="1" applyFill="1" applyBorder="1" applyAlignment="1">
      <alignment horizontal="left" vertical="center" wrapText="1"/>
    </xf>
    <xf numFmtId="49" fontId="4"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xf>
    <xf numFmtId="0" fontId="5" fillId="4" borderId="1" xfId="5" applyFont="1" applyFill="1" applyBorder="1" applyAlignment="1">
      <alignment vertical="center"/>
    </xf>
    <xf numFmtId="49" fontId="5" fillId="0" borderId="1" xfId="6" applyNumberFormat="1" applyFont="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49" fontId="4"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3"/>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5" fillId="0" borderId="1" xfId="6" applyNumberFormat="1" applyFont="1" applyBorder="1" applyAlignment="1">
      <alignment horizontal="left" vertical="center" wrapText="1" inden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6" applyNumberFormat="1" applyFont="1" applyBorder="1" applyAlignment="1">
      <alignment horizontal="left" vertical="center" wrapText="1" inden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4" fillId="0" borderId="1" xfId="6" applyFont="1" applyBorder="1" applyAlignment="1">
      <alignment horizontal="left"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0" fontId="14" fillId="0" borderId="1" xfId="6" applyFont="1" applyBorder="1" applyAlignment="1">
      <alignment horizontal="left" vertical="center" wrapText="1"/>
    </xf>
    <xf numFmtId="0" fontId="3" fillId="0" borderId="1" xfId="6" applyFont="1" applyBorder="1" applyAlignment="1">
      <alignment horizontal="left" vertical="center" wrapText="1"/>
    </xf>
    <xf numFmtId="3" fontId="2" fillId="0" borderId="1" xfId="6" applyNumberFormat="1" applyBorder="1" applyAlignment="1">
      <alignment horizontal="center" vertical="center" wrapText="1"/>
    </xf>
    <xf numFmtId="0" fontId="14" fillId="14" borderId="1" xfId="6" applyFont="1" applyFill="1" applyBorder="1" applyAlignment="1">
      <alignment horizontal="left" vertical="center" wrapText="1"/>
    </xf>
    <xf numFmtId="3" fontId="4" fillId="15" borderId="20" xfId="6" applyNumberFormat="1" applyFont="1" applyFill="1" applyBorder="1" applyAlignment="1">
      <alignment horizontal="center" vertical="center" wrapText="1"/>
    </xf>
    <xf numFmtId="3" fontId="4" fillId="15" borderId="21" xfId="6" applyNumberFormat="1" applyFont="1" applyFill="1" applyBorder="1" applyAlignment="1">
      <alignment horizontal="center" vertical="center" wrapText="1"/>
    </xf>
    <xf numFmtId="0" fontId="4" fillId="0" borderId="0" xfId="0" applyFont="1" applyAlignment="1">
      <alignment horizontal="left" vertical="center"/>
    </xf>
    <xf numFmtId="0" fontId="32" fillId="0" borderId="0" xfId="0" applyFont="1" applyAlignment="1">
      <alignment horizontal="left" vertical="top"/>
    </xf>
    <xf numFmtId="0" fontId="34" fillId="0" borderId="0" xfId="0" applyFont="1" applyAlignment="1">
      <alignment horizontal="left" vertical="top"/>
    </xf>
    <xf numFmtId="3" fontId="4" fillId="15" borderId="17" xfId="6" applyNumberFormat="1" applyFont="1" applyFill="1" applyBorder="1" applyAlignment="1">
      <alignment horizontal="center" vertical="center" wrapText="1"/>
    </xf>
    <xf numFmtId="3" fontId="4" fillId="15" borderId="18" xfId="6" applyNumberFormat="1" applyFont="1" applyFill="1" applyBorder="1" applyAlignment="1">
      <alignment horizontal="center" vertical="center" wrapText="1"/>
    </xf>
    <xf numFmtId="0" fontId="5" fillId="0" borderId="0" xfId="0" applyFont="1" applyAlignment="1">
      <alignment horizontal="left" vertical="center" wrapText="1"/>
    </xf>
    <xf numFmtId="49" fontId="34" fillId="0" borderId="0" xfId="0" applyNumberFormat="1" applyFont="1" applyAlignment="1">
      <alignment horizontal="left" vertical="top" wrapText="1"/>
    </xf>
    <xf numFmtId="49" fontId="34" fillId="0" borderId="0" xfId="0" applyNumberFormat="1" applyFont="1" applyAlignment="1">
      <alignment horizontal="left" vertical="top"/>
    </xf>
  </cellXfs>
  <cellStyles count="11">
    <cellStyle name="Hyperlink" xfId="7" builtinId="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9" xr:uid="{13A17942-5FB4-4B8D-975B-C86084B5E4BE}"/>
    <cellStyle name="Normalno 2 2" xfId="8" xr:uid="{DCDCB6F7-5257-4A54-9EDF-D3A2EA7B7D7E}"/>
    <cellStyle name="Obično 2" xfId="10" xr:uid="{67051C51-30C3-42EB-8007-75E0A6BC7EE5}"/>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zoomScaleNormal="100" zoomScaleSheetLayoutView="100" workbookViewId="0">
      <selection sqref="A1:C1"/>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06" t="s">
        <v>197</v>
      </c>
      <c r="B1" s="207"/>
      <c r="C1" s="207"/>
      <c r="D1" s="2"/>
      <c r="E1" s="2"/>
      <c r="F1" s="2"/>
      <c r="G1" s="2"/>
      <c r="H1" s="2"/>
      <c r="I1" s="2"/>
      <c r="J1" s="3"/>
    </row>
    <row r="2" spans="1:10" ht="14.45" customHeight="1" x14ac:dyDescent="0.25">
      <c r="A2" s="208" t="s">
        <v>213</v>
      </c>
      <c r="B2" s="209"/>
      <c r="C2" s="209"/>
      <c r="D2" s="209"/>
      <c r="E2" s="209"/>
      <c r="F2" s="209"/>
      <c r="G2" s="209"/>
      <c r="H2" s="209"/>
      <c r="I2" s="209"/>
      <c r="J2" s="210"/>
    </row>
    <row r="3" spans="1:10" x14ac:dyDescent="0.25">
      <c r="A3" s="5"/>
      <c r="B3" s="6"/>
      <c r="C3" s="6"/>
      <c r="D3" s="6"/>
      <c r="E3" s="6"/>
      <c r="F3" s="6"/>
      <c r="G3" s="6"/>
      <c r="H3" s="6"/>
      <c r="I3" s="6"/>
      <c r="J3" s="7"/>
    </row>
    <row r="4" spans="1:10" ht="33.6" customHeight="1" x14ac:dyDescent="0.25">
      <c r="A4" s="211" t="s">
        <v>198</v>
      </c>
      <c r="B4" s="212"/>
      <c r="C4" s="212"/>
      <c r="D4" s="212"/>
      <c r="E4" s="213">
        <v>44927</v>
      </c>
      <c r="F4" s="214"/>
      <c r="G4" s="8" t="s">
        <v>0</v>
      </c>
      <c r="H4" s="215">
        <v>45107</v>
      </c>
      <c r="I4" s="214"/>
      <c r="J4" s="9"/>
    </row>
    <row r="5" spans="1:10" s="10" customFormat="1" ht="10.15" customHeight="1" x14ac:dyDescent="0.25">
      <c r="A5" s="216"/>
      <c r="B5" s="217"/>
      <c r="C5" s="217"/>
      <c r="D5" s="217"/>
      <c r="E5" s="217"/>
      <c r="F5" s="217"/>
      <c r="G5" s="217"/>
      <c r="H5" s="217"/>
      <c r="I5" s="217"/>
      <c r="J5" s="218"/>
    </row>
    <row r="6" spans="1:10" ht="20.45" customHeight="1" x14ac:dyDescent="0.25">
      <c r="A6" s="11"/>
      <c r="B6" s="12" t="s">
        <v>218</v>
      </c>
      <c r="C6" s="13"/>
      <c r="D6" s="13"/>
      <c r="E6" s="19">
        <v>2023</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202" t="s">
        <v>220</v>
      </c>
      <c r="B10" s="203"/>
      <c r="C10" s="203"/>
      <c r="D10" s="203"/>
      <c r="E10" s="203"/>
      <c r="F10" s="203"/>
      <c r="G10" s="203"/>
      <c r="H10" s="203"/>
      <c r="I10" s="203"/>
      <c r="J10" s="21"/>
    </row>
    <row r="11" spans="1:10" ht="24.6" customHeight="1" x14ac:dyDescent="0.25">
      <c r="A11" s="189" t="s">
        <v>199</v>
      </c>
      <c r="B11" s="204"/>
      <c r="C11" s="196" t="s">
        <v>283</v>
      </c>
      <c r="D11" s="197"/>
      <c r="E11" s="22"/>
      <c r="F11" s="159" t="s">
        <v>221</v>
      </c>
      <c r="G11" s="200"/>
      <c r="H11" s="176" t="s">
        <v>284</v>
      </c>
      <c r="I11" s="177"/>
      <c r="J11" s="23"/>
    </row>
    <row r="12" spans="1:10" ht="14.45" customHeight="1" x14ac:dyDescent="0.25">
      <c r="A12" s="24"/>
      <c r="B12" s="25"/>
      <c r="C12" s="25"/>
      <c r="D12" s="25"/>
      <c r="E12" s="205"/>
      <c r="F12" s="205"/>
      <c r="G12" s="205"/>
      <c r="H12" s="205"/>
      <c r="I12" s="26"/>
      <c r="J12" s="23"/>
    </row>
    <row r="13" spans="1:10" ht="21" customHeight="1" x14ac:dyDescent="0.25">
      <c r="A13" s="158" t="s">
        <v>214</v>
      </c>
      <c r="B13" s="200"/>
      <c r="C13" s="196" t="s">
        <v>285</v>
      </c>
      <c r="D13" s="197"/>
      <c r="E13" s="219"/>
      <c r="F13" s="205"/>
      <c r="G13" s="205"/>
      <c r="H13" s="205"/>
      <c r="I13" s="26"/>
      <c r="J13" s="23"/>
    </row>
    <row r="14" spans="1:10" ht="10.9" customHeight="1" x14ac:dyDescent="0.25">
      <c r="A14" s="22"/>
      <c r="B14" s="26"/>
      <c r="C14" s="25"/>
      <c r="D14" s="25"/>
      <c r="E14" s="165"/>
      <c r="F14" s="165"/>
      <c r="G14" s="165"/>
      <c r="H14" s="165"/>
      <c r="I14" s="25"/>
      <c r="J14" s="27"/>
    </row>
    <row r="15" spans="1:10" ht="22.9" customHeight="1" x14ac:dyDescent="0.25">
      <c r="A15" s="158" t="s">
        <v>200</v>
      </c>
      <c r="B15" s="200"/>
      <c r="C15" s="196" t="s">
        <v>286</v>
      </c>
      <c r="D15" s="197"/>
      <c r="E15" s="201"/>
      <c r="F15" s="191"/>
      <c r="G15" s="28" t="s">
        <v>222</v>
      </c>
      <c r="H15" s="176" t="s">
        <v>287</v>
      </c>
      <c r="I15" s="177"/>
      <c r="J15" s="29"/>
    </row>
    <row r="16" spans="1:10" ht="10.9" customHeight="1" x14ac:dyDescent="0.25">
      <c r="A16" s="22"/>
      <c r="B16" s="26"/>
      <c r="C16" s="25"/>
      <c r="D16" s="25"/>
      <c r="E16" s="165"/>
      <c r="F16" s="165"/>
      <c r="G16" s="165"/>
      <c r="H16" s="165"/>
      <c r="I16" s="25"/>
      <c r="J16" s="27"/>
    </row>
    <row r="17" spans="1:10" ht="22.9" customHeight="1" x14ac:dyDescent="0.25">
      <c r="A17" s="30"/>
      <c r="B17" s="28" t="s">
        <v>223</v>
      </c>
      <c r="C17" s="196" t="s">
        <v>288</v>
      </c>
      <c r="D17" s="197"/>
      <c r="E17" s="31"/>
      <c r="F17" s="31"/>
      <c r="G17" s="31"/>
      <c r="H17" s="31"/>
      <c r="I17" s="31"/>
      <c r="J17" s="29"/>
    </row>
    <row r="18" spans="1:10" x14ac:dyDescent="0.25">
      <c r="A18" s="198"/>
      <c r="B18" s="199"/>
      <c r="C18" s="165"/>
      <c r="D18" s="165"/>
      <c r="E18" s="165"/>
      <c r="F18" s="165"/>
      <c r="G18" s="165"/>
      <c r="H18" s="165"/>
      <c r="I18" s="25"/>
      <c r="J18" s="27"/>
    </row>
    <row r="19" spans="1:10" x14ac:dyDescent="0.25">
      <c r="A19" s="189" t="s">
        <v>201</v>
      </c>
      <c r="B19" s="190"/>
      <c r="C19" s="167" t="s">
        <v>289</v>
      </c>
      <c r="D19" s="168"/>
      <c r="E19" s="168"/>
      <c r="F19" s="168"/>
      <c r="G19" s="168"/>
      <c r="H19" s="168"/>
      <c r="I19" s="168"/>
      <c r="J19" s="169"/>
    </row>
    <row r="20" spans="1:10" x14ac:dyDescent="0.25">
      <c r="A20" s="24"/>
      <c r="B20" s="25"/>
      <c r="C20" s="32"/>
      <c r="D20" s="25"/>
      <c r="E20" s="165"/>
      <c r="F20" s="165"/>
      <c r="G20" s="165"/>
      <c r="H20" s="165"/>
      <c r="I20" s="25"/>
      <c r="J20" s="27"/>
    </row>
    <row r="21" spans="1:10" x14ac:dyDescent="0.25">
      <c r="A21" s="189" t="s">
        <v>202</v>
      </c>
      <c r="B21" s="190"/>
      <c r="C21" s="176">
        <v>48000</v>
      </c>
      <c r="D21" s="177"/>
      <c r="E21" s="165"/>
      <c r="F21" s="165"/>
      <c r="G21" s="167" t="s">
        <v>290</v>
      </c>
      <c r="H21" s="168"/>
      <c r="I21" s="168"/>
      <c r="J21" s="169"/>
    </row>
    <row r="22" spans="1:10" x14ac:dyDescent="0.25">
      <c r="A22" s="24"/>
      <c r="B22" s="25"/>
      <c r="C22" s="25"/>
      <c r="D22" s="25"/>
      <c r="E22" s="165"/>
      <c r="F22" s="165"/>
      <c r="G22" s="165"/>
      <c r="H22" s="165"/>
      <c r="I22" s="25"/>
      <c r="J22" s="27"/>
    </row>
    <row r="23" spans="1:10" x14ac:dyDescent="0.25">
      <c r="A23" s="189" t="s">
        <v>203</v>
      </c>
      <c r="B23" s="190"/>
      <c r="C23" s="167" t="s">
        <v>291</v>
      </c>
      <c r="D23" s="168"/>
      <c r="E23" s="168"/>
      <c r="F23" s="168"/>
      <c r="G23" s="168"/>
      <c r="H23" s="168"/>
      <c r="I23" s="168"/>
      <c r="J23" s="169"/>
    </row>
    <row r="24" spans="1:10" x14ac:dyDescent="0.25">
      <c r="A24" s="24"/>
      <c r="B24" s="25"/>
      <c r="C24" s="25"/>
      <c r="D24" s="25"/>
      <c r="E24" s="165"/>
      <c r="F24" s="165"/>
      <c r="G24" s="165"/>
      <c r="H24" s="165"/>
      <c r="I24" s="25"/>
      <c r="J24" s="27"/>
    </row>
    <row r="25" spans="1:10" x14ac:dyDescent="0.25">
      <c r="A25" s="189" t="s">
        <v>204</v>
      </c>
      <c r="B25" s="190"/>
      <c r="C25" s="193" t="s">
        <v>292</v>
      </c>
      <c r="D25" s="194"/>
      <c r="E25" s="194"/>
      <c r="F25" s="194"/>
      <c r="G25" s="194"/>
      <c r="H25" s="194"/>
      <c r="I25" s="194"/>
      <c r="J25" s="195"/>
    </row>
    <row r="26" spans="1:10" x14ac:dyDescent="0.25">
      <c r="A26" s="24"/>
      <c r="B26" s="25"/>
      <c r="C26" s="32"/>
      <c r="D26" s="25"/>
      <c r="E26" s="165"/>
      <c r="F26" s="165"/>
      <c r="G26" s="165"/>
      <c r="H26" s="165"/>
      <c r="I26" s="25"/>
      <c r="J26" s="27"/>
    </row>
    <row r="27" spans="1:10" x14ac:dyDescent="0.25">
      <c r="A27" s="189" t="s">
        <v>205</v>
      </c>
      <c r="B27" s="190"/>
      <c r="C27" s="193" t="s">
        <v>293</v>
      </c>
      <c r="D27" s="194"/>
      <c r="E27" s="194"/>
      <c r="F27" s="194"/>
      <c r="G27" s="194"/>
      <c r="H27" s="194"/>
      <c r="I27" s="194"/>
      <c r="J27" s="195"/>
    </row>
    <row r="28" spans="1:10" ht="13.9" customHeight="1" x14ac:dyDescent="0.25">
      <c r="A28" s="24"/>
      <c r="B28" s="25"/>
      <c r="C28" s="32"/>
      <c r="D28" s="25"/>
      <c r="E28" s="165"/>
      <c r="F28" s="165"/>
      <c r="G28" s="165"/>
      <c r="H28" s="165"/>
      <c r="I28" s="25"/>
      <c r="J28" s="27"/>
    </row>
    <row r="29" spans="1:10" ht="22.9" customHeight="1" x14ac:dyDescent="0.25">
      <c r="A29" s="192" t="s">
        <v>215</v>
      </c>
      <c r="B29" s="179"/>
      <c r="C29" s="33">
        <v>228</v>
      </c>
      <c r="D29" s="34"/>
      <c r="E29" s="170"/>
      <c r="F29" s="170"/>
      <c r="G29" s="170"/>
      <c r="H29" s="170"/>
      <c r="I29" s="35"/>
      <c r="J29" s="36"/>
    </row>
    <row r="30" spans="1:10" x14ac:dyDescent="0.25">
      <c r="A30" s="24"/>
      <c r="B30" s="25"/>
      <c r="C30" s="25"/>
      <c r="D30" s="25"/>
      <c r="E30" s="165"/>
      <c r="F30" s="165"/>
      <c r="G30" s="165"/>
      <c r="H30" s="165"/>
      <c r="I30" s="35"/>
      <c r="J30" s="36"/>
    </row>
    <row r="31" spans="1:10" x14ac:dyDescent="0.25">
      <c r="A31" s="189" t="s">
        <v>206</v>
      </c>
      <c r="B31" s="190"/>
      <c r="C31" s="46" t="s">
        <v>225</v>
      </c>
      <c r="D31" s="188" t="s">
        <v>224</v>
      </c>
      <c r="E31" s="174"/>
      <c r="F31" s="174"/>
      <c r="G31" s="174"/>
      <c r="H31" s="25"/>
      <c r="I31" s="37" t="s">
        <v>225</v>
      </c>
      <c r="J31" s="38" t="s">
        <v>226</v>
      </c>
    </row>
    <row r="32" spans="1:10" x14ac:dyDescent="0.25">
      <c r="A32" s="189"/>
      <c r="B32" s="190"/>
      <c r="C32" s="39"/>
      <c r="D32" s="8"/>
      <c r="E32" s="191"/>
      <c r="F32" s="191"/>
      <c r="G32" s="191"/>
      <c r="H32" s="191"/>
      <c r="I32" s="35"/>
      <c r="J32" s="36"/>
    </row>
    <row r="33" spans="1:10" x14ac:dyDescent="0.25">
      <c r="A33" s="189" t="s">
        <v>216</v>
      </c>
      <c r="B33" s="190"/>
      <c r="C33" s="33" t="s">
        <v>228</v>
      </c>
      <c r="D33" s="188" t="s">
        <v>227</v>
      </c>
      <c r="E33" s="174"/>
      <c r="F33" s="174"/>
      <c r="G33" s="174"/>
      <c r="H33" s="31"/>
      <c r="I33" s="37" t="s">
        <v>228</v>
      </c>
      <c r="J33" s="38" t="s">
        <v>229</v>
      </c>
    </row>
    <row r="34" spans="1:10" x14ac:dyDescent="0.25">
      <c r="A34" s="24"/>
      <c r="B34" s="25"/>
      <c r="C34" s="25"/>
      <c r="D34" s="25"/>
      <c r="E34" s="165"/>
      <c r="F34" s="165"/>
      <c r="G34" s="165"/>
      <c r="H34" s="165"/>
      <c r="I34" s="25"/>
      <c r="J34" s="27"/>
    </row>
    <row r="35" spans="1:10" x14ac:dyDescent="0.25">
      <c r="A35" s="188" t="s">
        <v>217</v>
      </c>
      <c r="B35" s="174"/>
      <c r="C35" s="174"/>
      <c r="D35" s="174"/>
      <c r="E35" s="174" t="s">
        <v>207</v>
      </c>
      <c r="F35" s="174"/>
      <c r="G35" s="174"/>
      <c r="H35" s="174"/>
      <c r="I35" s="174"/>
      <c r="J35" s="40" t="s">
        <v>208</v>
      </c>
    </row>
    <row r="36" spans="1:10" x14ac:dyDescent="0.25">
      <c r="A36" s="24"/>
      <c r="B36" s="25"/>
      <c r="C36" s="25"/>
      <c r="D36" s="25"/>
      <c r="E36" s="165"/>
      <c r="F36" s="165"/>
      <c r="G36" s="165"/>
      <c r="H36" s="165"/>
      <c r="I36" s="25"/>
      <c r="J36" s="36"/>
    </row>
    <row r="37" spans="1:10" x14ac:dyDescent="0.25">
      <c r="A37" s="182"/>
      <c r="B37" s="183"/>
      <c r="C37" s="183"/>
      <c r="D37" s="183"/>
      <c r="E37" s="182"/>
      <c r="F37" s="183"/>
      <c r="G37" s="183"/>
      <c r="H37" s="183"/>
      <c r="I37" s="184"/>
      <c r="J37" s="94"/>
    </row>
    <row r="38" spans="1:10" x14ac:dyDescent="0.25">
      <c r="A38" s="97"/>
      <c r="B38" s="95"/>
      <c r="C38" s="98"/>
      <c r="D38" s="187"/>
      <c r="E38" s="187"/>
      <c r="F38" s="187"/>
      <c r="G38" s="187"/>
      <c r="H38" s="187"/>
      <c r="I38" s="187"/>
      <c r="J38" s="99"/>
    </row>
    <row r="39" spans="1:10" x14ac:dyDescent="0.25">
      <c r="A39" s="182"/>
      <c r="B39" s="183"/>
      <c r="C39" s="183"/>
      <c r="D39" s="184"/>
      <c r="E39" s="182"/>
      <c r="F39" s="183"/>
      <c r="G39" s="183"/>
      <c r="H39" s="183"/>
      <c r="I39" s="184"/>
      <c r="J39" s="33"/>
    </row>
    <row r="40" spans="1:10" x14ac:dyDescent="0.25">
      <c r="A40" s="97"/>
      <c r="B40" s="95"/>
      <c r="C40" s="98"/>
      <c r="D40" s="100"/>
      <c r="E40" s="187"/>
      <c r="F40" s="187"/>
      <c r="G40" s="187"/>
      <c r="H40" s="187"/>
      <c r="I40" s="101"/>
      <c r="J40" s="99"/>
    </row>
    <row r="41" spans="1:10" x14ac:dyDescent="0.25">
      <c r="A41" s="182"/>
      <c r="B41" s="183"/>
      <c r="C41" s="183"/>
      <c r="D41" s="184"/>
      <c r="E41" s="182"/>
      <c r="F41" s="183"/>
      <c r="G41" s="183"/>
      <c r="H41" s="183"/>
      <c r="I41" s="184"/>
      <c r="J41" s="33"/>
    </row>
    <row r="42" spans="1:10" x14ac:dyDescent="0.25">
      <c r="A42" s="97"/>
      <c r="B42" s="95"/>
      <c r="C42" s="98"/>
      <c r="D42" s="100"/>
      <c r="E42" s="187"/>
      <c r="F42" s="187"/>
      <c r="G42" s="187"/>
      <c r="H42" s="187"/>
      <c r="I42" s="101"/>
      <c r="J42" s="99"/>
    </row>
    <row r="43" spans="1:10" x14ac:dyDescent="0.25">
      <c r="A43" s="182"/>
      <c r="B43" s="183"/>
      <c r="C43" s="183"/>
      <c r="D43" s="184"/>
      <c r="E43" s="182"/>
      <c r="F43" s="183"/>
      <c r="G43" s="183"/>
      <c r="H43" s="183"/>
      <c r="I43" s="184"/>
      <c r="J43" s="33"/>
    </row>
    <row r="44" spans="1:10" x14ac:dyDescent="0.25">
      <c r="A44" s="102"/>
      <c r="B44" s="98"/>
      <c r="C44" s="185"/>
      <c r="D44" s="185"/>
      <c r="E44" s="186"/>
      <c r="F44" s="186"/>
      <c r="G44" s="185"/>
      <c r="H44" s="185"/>
      <c r="I44" s="185"/>
      <c r="J44" s="99"/>
    </row>
    <row r="45" spans="1:10" x14ac:dyDescent="0.25">
      <c r="A45" s="182"/>
      <c r="B45" s="183"/>
      <c r="C45" s="183"/>
      <c r="D45" s="184"/>
      <c r="E45" s="182"/>
      <c r="F45" s="183"/>
      <c r="G45" s="183"/>
      <c r="H45" s="183"/>
      <c r="I45" s="184"/>
      <c r="J45" s="33"/>
    </row>
    <row r="46" spans="1:10" x14ac:dyDescent="0.25">
      <c r="A46" s="102"/>
      <c r="B46" s="98"/>
      <c r="C46" s="98"/>
      <c r="D46" s="95"/>
      <c r="E46" s="186"/>
      <c r="F46" s="186"/>
      <c r="G46" s="185"/>
      <c r="H46" s="185"/>
      <c r="I46" s="95"/>
      <c r="J46" s="99"/>
    </row>
    <row r="47" spans="1:10" x14ac:dyDescent="0.25">
      <c r="A47" s="182"/>
      <c r="B47" s="183"/>
      <c r="C47" s="183"/>
      <c r="D47" s="184"/>
      <c r="E47" s="182"/>
      <c r="F47" s="183"/>
      <c r="G47" s="183"/>
      <c r="H47" s="183"/>
      <c r="I47" s="184"/>
      <c r="J47" s="33"/>
    </row>
    <row r="48" spans="1:10" x14ac:dyDescent="0.25">
      <c r="A48" s="41"/>
      <c r="B48" s="32"/>
      <c r="C48" s="32"/>
      <c r="D48" s="25"/>
      <c r="E48" s="165"/>
      <c r="F48" s="165"/>
      <c r="G48" s="180"/>
      <c r="H48" s="180"/>
      <c r="I48" s="25"/>
      <c r="J48" s="42" t="s">
        <v>230</v>
      </c>
    </row>
    <row r="49" spans="1:10" x14ac:dyDescent="0.25">
      <c r="A49" s="41"/>
      <c r="B49" s="32"/>
      <c r="C49" s="32"/>
      <c r="D49" s="25"/>
      <c r="E49" s="165"/>
      <c r="F49" s="165"/>
      <c r="G49" s="180"/>
      <c r="H49" s="180"/>
      <c r="I49" s="25"/>
      <c r="J49" s="42" t="s">
        <v>231</v>
      </c>
    </row>
    <row r="50" spans="1:10" ht="14.45" customHeight="1" x14ac:dyDescent="0.25">
      <c r="A50" s="158" t="s">
        <v>209</v>
      </c>
      <c r="B50" s="159"/>
      <c r="C50" s="176" t="s">
        <v>231</v>
      </c>
      <c r="D50" s="177"/>
      <c r="E50" s="178" t="s">
        <v>232</v>
      </c>
      <c r="F50" s="179"/>
      <c r="G50" s="167"/>
      <c r="H50" s="168"/>
      <c r="I50" s="168"/>
      <c r="J50" s="169"/>
    </row>
    <row r="51" spans="1:10" x14ac:dyDescent="0.25">
      <c r="A51" s="41"/>
      <c r="B51" s="32"/>
      <c r="C51" s="180"/>
      <c r="D51" s="180"/>
      <c r="E51" s="165"/>
      <c r="F51" s="165"/>
      <c r="G51" s="181" t="s">
        <v>233</v>
      </c>
      <c r="H51" s="181"/>
      <c r="I51" s="181"/>
      <c r="J51" s="16"/>
    </row>
    <row r="52" spans="1:10" ht="13.9" customHeight="1" x14ac:dyDescent="0.25">
      <c r="A52" s="158" t="s">
        <v>210</v>
      </c>
      <c r="B52" s="159"/>
      <c r="C52" s="167" t="s">
        <v>294</v>
      </c>
      <c r="D52" s="168"/>
      <c r="E52" s="168"/>
      <c r="F52" s="168"/>
      <c r="G52" s="168"/>
      <c r="H52" s="168"/>
      <c r="I52" s="168"/>
      <c r="J52" s="169"/>
    </row>
    <row r="53" spans="1:10" x14ac:dyDescent="0.25">
      <c r="A53" s="24"/>
      <c r="B53" s="25"/>
      <c r="C53" s="170" t="s">
        <v>211</v>
      </c>
      <c r="D53" s="170"/>
      <c r="E53" s="170"/>
      <c r="F53" s="170"/>
      <c r="G53" s="170"/>
      <c r="H53" s="170"/>
      <c r="I53" s="170"/>
      <c r="J53" s="27"/>
    </row>
    <row r="54" spans="1:10" x14ac:dyDescent="0.25">
      <c r="A54" s="158" t="s">
        <v>212</v>
      </c>
      <c r="B54" s="159"/>
      <c r="C54" s="171" t="s">
        <v>295</v>
      </c>
      <c r="D54" s="172"/>
      <c r="E54" s="173"/>
      <c r="F54" s="165"/>
      <c r="G54" s="165"/>
      <c r="H54" s="174"/>
      <c r="I54" s="174"/>
      <c r="J54" s="175"/>
    </row>
    <row r="55" spans="1:10" x14ac:dyDescent="0.25">
      <c r="A55" s="24"/>
      <c r="B55" s="25"/>
      <c r="C55" s="32"/>
      <c r="D55" s="25"/>
      <c r="E55" s="165"/>
      <c r="F55" s="165"/>
      <c r="G55" s="165"/>
      <c r="H55" s="165"/>
      <c r="I55" s="25"/>
      <c r="J55" s="27"/>
    </row>
    <row r="56" spans="1:10" ht="14.45" customHeight="1" x14ac:dyDescent="0.25">
      <c r="A56" s="158" t="s">
        <v>204</v>
      </c>
      <c r="B56" s="159"/>
      <c r="C56" s="166" t="s">
        <v>296</v>
      </c>
      <c r="D56" s="161"/>
      <c r="E56" s="161"/>
      <c r="F56" s="161"/>
      <c r="G56" s="161"/>
      <c r="H56" s="161"/>
      <c r="I56" s="161"/>
      <c r="J56" s="162"/>
    </row>
    <row r="57" spans="1:10" x14ac:dyDescent="0.25">
      <c r="A57" s="24"/>
      <c r="B57" s="25"/>
      <c r="C57" s="25"/>
      <c r="D57" s="25"/>
      <c r="E57" s="165"/>
      <c r="F57" s="165"/>
      <c r="G57" s="165"/>
      <c r="H57" s="165"/>
      <c r="I57" s="25"/>
      <c r="J57" s="27"/>
    </row>
    <row r="58" spans="1:10" x14ac:dyDescent="0.25">
      <c r="A58" s="158" t="s">
        <v>234</v>
      </c>
      <c r="B58" s="159"/>
      <c r="C58" s="160"/>
      <c r="D58" s="161"/>
      <c r="E58" s="161"/>
      <c r="F58" s="161"/>
      <c r="G58" s="161"/>
      <c r="H58" s="161"/>
      <c r="I58" s="161"/>
      <c r="J58" s="162"/>
    </row>
    <row r="59" spans="1:10" ht="14.45" customHeight="1" x14ac:dyDescent="0.25">
      <c r="A59" s="24"/>
      <c r="B59" s="25"/>
      <c r="C59" s="163" t="s">
        <v>235</v>
      </c>
      <c r="D59" s="163"/>
      <c r="E59" s="163"/>
      <c r="F59" s="163"/>
      <c r="G59" s="25"/>
      <c r="H59" s="25"/>
      <c r="I59" s="25"/>
      <c r="J59" s="27"/>
    </row>
    <row r="60" spans="1:10" x14ac:dyDescent="0.25">
      <c r="A60" s="158" t="s">
        <v>236</v>
      </c>
      <c r="B60" s="159"/>
      <c r="C60" s="160"/>
      <c r="D60" s="161"/>
      <c r="E60" s="161"/>
      <c r="F60" s="161"/>
      <c r="G60" s="161"/>
      <c r="H60" s="161"/>
      <c r="I60" s="161"/>
      <c r="J60" s="162"/>
    </row>
    <row r="61" spans="1:10" ht="14.45" customHeight="1" x14ac:dyDescent="0.25">
      <c r="A61" s="43"/>
      <c r="B61" s="44"/>
      <c r="C61" s="164" t="s">
        <v>237</v>
      </c>
      <c r="D61" s="164"/>
      <c r="E61" s="164"/>
      <c r="F61" s="164"/>
      <c r="G61" s="164"/>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1.04"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workbookViewId="0">
      <selection activeCell="I16" sqref="I16"/>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223" t="s">
        <v>1</v>
      </c>
      <c r="B1" s="224"/>
      <c r="C1" s="224"/>
      <c r="D1" s="224"/>
      <c r="E1" s="224"/>
      <c r="F1" s="224"/>
      <c r="G1" s="224"/>
      <c r="H1" s="224"/>
    </row>
    <row r="2" spans="1:9" x14ac:dyDescent="0.2">
      <c r="A2" s="225" t="s">
        <v>375</v>
      </c>
      <c r="B2" s="226"/>
      <c r="C2" s="226"/>
      <c r="D2" s="226"/>
      <c r="E2" s="226"/>
      <c r="F2" s="226"/>
      <c r="G2" s="226"/>
      <c r="H2" s="226"/>
    </row>
    <row r="3" spans="1:9" x14ac:dyDescent="0.2">
      <c r="A3" s="227" t="s">
        <v>282</v>
      </c>
      <c r="B3" s="227"/>
      <c r="C3" s="227"/>
      <c r="D3" s="227"/>
      <c r="E3" s="227"/>
      <c r="F3" s="227"/>
      <c r="G3" s="227"/>
      <c r="H3" s="227"/>
      <c r="I3" s="228"/>
    </row>
    <row r="4" spans="1:9" x14ac:dyDescent="0.2">
      <c r="A4" s="229" t="s">
        <v>297</v>
      </c>
      <c r="B4" s="230"/>
      <c r="C4" s="230"/>
      <c r="D4" s="230"/>
      <c r="E4" s="230"/>
      <c r="F4" s="230"/>
      <c r="G4" s="230"/>
      <c r="H4" s="230"/>
      <c r="I4" s="231"/>
    </row>
    <row r="5" spans="1:9" ht="45.75" thickBot="1" x14ac:dyDescent="0.25">
      <c r="A5" s="232" t="s">
        <v>2</v>
      </c>
      <c r="B5" s="233"/>
      <c r="C5" s="233"/>
      <c r="D5" s="233"/>
      <c r="E5" s="233"/>
      <c r="F5" s="234"/>
      <c r="G5" s="52" t="s">
        <v>3</v>
      </c>
      <c r="H5" s="53" t="s">
        <v>193</v>
      </c>
      <c r="I5" s="54" t="s">
        <v>190</v>
      </c>
    </row>
    <row r="6" spans="1:9" x14ac:dyDescent="0.2">
      <c r="A6" s="220">
        <v>1</v>
      </c>
      <c r="B6" s="221"/>
      <c r="C6" s="221"/>
      <c r="D6" s="221"/>
      <c r="E6" s="221"/>
      <c r="F6" s="222"/>
      <c r="G6" s="55">
        <v>2</v>
      </c>
      <c r="H6" s="56">
        <v>3</v>
      </c>
      <c r="I6" s="56">
        <v>4</v>
      </c>
    </row>
    <row r="7" spans="1:9" x14ac:dyDescent="0.2">
      <c r="A7" s="236"/>
      <c r="B7" s="236"/>
      <c r="C7" s="236"/>
      <c r="D7" s="236"/>
      <c r="E7" s="236"/>
      <c r="F7" s="236"/>
      <c r="G7" s="236"/>
      <c r="H7" s="236"/>
      <c r="I7" s="237"/>
    </row>
    <row r="8" spans="1:9" x14ac:dyDescent="0.2">
      <c r="A8" s="238" t="s">
        <v>11</v>
      </c>
      <c r="B8" s="239"/>
      <c r="C8" s="239"/>
      <c r="D8" s="239"/>
      <c r="E8" s="239"/>
      <c r="F8" s="239"/>
      <c r="G8" s="239"/>
      <c r="H8" s="239"/>
      <c r="I8" s="239"/>
    </row>
    <row r="9" spans="1:9" ht="28.5" customHeight="1" x14ac:dyDescent="0.2">
      <c r="A9" s="240" t="s">
        <v>18</v>
      </c>
      <c r="B9" s="240"/>
      <c r="C9" s="240"/>
      <c r="D9" s="240"/>
      <c r="E9" s="240"/>
      <c r="F9" s="240"/>
      <c r="G9" s="57">
        <v>1</v>
      </c>
      <c r="H9" s="58">
        <f>H10+H11+H12</f>
        <v>150224895</v>
      </c>
      <c r="I9" s="58">
        <f>I10+I11+I12</f>
        <v>123657189</v>
      </c>
    </row>
    <row r="10" spans="1:9" x14ac:dyDescent="0.2">
      <c r="A10" s="241" t="s">
        <v>19</v>
      </c>
      <c r="B10" s="241"/>
      <c r="C10" s="241"/>
      <c r="D10" s="241"/>
      <c r="E10" s="241"/>
      <c r="F10" s="241"/>
      <c r="G10" s="59">
        <v>2</v>
      </c>
      <c r="H10" s="60">
        <v>11250864</v>
      </c>
      <c r="I10" s="60">
        <v>9182160</v>
      </c>
    </row>
    <row r="11" spans="1:9" x14ac:dyDescent="0.2">
      <c r="A11" s="241" t="s">
        <v>240</v>
      </c>
      <c r="B11" s="241"/>
      <c r="C11" s="241"/>
      <c r="D11" s="241"/>
      <c r="E11" s="241"/>
      <c r="F11" s="241"/>
      <c r="G11" s="59">
        <v>3</v>
      </c>
      <c r="H11" s="60">
        <v>128290558</v>
      </c>
      <c r="I11" s="60">
        <v>109843681</v>
      </c>
    </row>
    <row r="12" spans="1:9" x14ac:dyDescent="0.2">
      <c r="A12" s="242" t="s">
        <v>20</v>
      </c>
      <c r="B12" s="242"/>
      <c r="C12" s="242"/>
      <c r="D12" s="242"/>
      <c r="E12" s="242"/>
      <c r="F12" s="242"/>
      <c r="G12" s="59">
        <v>4</v>
      </c>
      <c r="H12" s="60">
        <v>10683473</v>
      </c>
      <c r="I12" s="60">
        <v>4631348</v>
      </c>
    </row>
    <row r="13" spans="1:9" x14ac:dyDescent="0.2">
      <c r="A13" s="235" t="s">
        <v>21</v>
      </c>
      <c r="B13" s="235"/>
      <c r="C13" s="235"/>
      <c r="D13" s="235"/>
      <c r="E13" s="235"/>
      <c r="F13" s="235"/>
      <c r="G13" s="57">
        <v>5</v>
      </c>
      <c r="H13" s="58">
        <f>H14+H15+H16+H17</f>
        <v>0</v>
      </c>
      <c r="I13" s="58">
        <f>I14+I15+I16+I17</f>
        <v>0</v>
      </c>
    </row>
    <row r="14" spans="1:9" x14ac:dyDescent="0.2">
      <c r="A14" s="242" t="s">
        <v>22</v>
      </c>
      <c r="B14" s="242"/>
      <c r="C14" s="242"/>
      <c r="D14" s="242"/>
      <c r="E14" s="242"/>
      <c r="F14" s="242"/>
      <c r="G14" s="59">
        <v>6</v>
      </c>
      <c r="H14" s="60">
        <v>0</v>
      </c>
      <c r="I14" s="60">
        <v>0</v>
      </c>
    </row>
    <row r="15" spans="1:9" x14ac:dyDescent="0.2">
      <c r="A15" s="242" t="s">
        <v>23</v>
      </c>
      <c r="B15" s="242"/>
      <c r="C15" s="242"/>
      <c r="D15" s="242"/>
      <c r="E15" s="242"/>
      <c r="F15" s="242"/>
      <c r="G15" s="59">
        <v>7</v>
      </c>
      <c r="H15" s="60">
        <v>0</v>
      </c>
      <c r="I15" s="60">
        <v>0</v>
      </c>
    </row>
    <row r="16" spans="1:9" x14ac:dyDescent="0.2">
      <c r="A16" s="242" t="s">
        <v>24</v>
      </c>
      <c r="B16" s="242"/>
      <c r="C16" s="242"/>
      <c r="D16" s="242"/>
      <c r="E16" s="242"/>
      <c r="F16" s="242"/>
      <c r="G16" s="59">
        <v>8</v>
      </c>
      <c r="H16" s="60">
        <v>0</v>
      </c>
      <c r="I16" s="60">
        <v>0</v>
      </c>
    </row>
    <row r="17" spans="1:9" x14ac:dyDescent="0.2">
      <c r="A17" s="242" t="s">
        <v>25</v>
      </c>
      <c r="B17" s="242"/>
      <c r="C17" s="242"/>
      <c r="D17" s="242"/>
      <c r="E17" s="242"/>
      <c r="F17" s="242"/>
      <c r="G17" s="59">
        <v>9</v>
      </c>
      <c r="H17" s="60">
        <v>0</v>
      </c>
      <c r="I17" s="60">
        <v>0</v>
      </c>
    </row>
    <row r="18" spans="1:9" ht="25.9" customHeight="1" x14ac:dyDescent="0.2">
      <c r="A18" s="235" t="s">
        <v>26</v>
      </c>
      <c r="B18" s="235"/>
      <c r="C18" s="235"/>
      <c r="D18" s="235"/>
      <c r="E18" s="235"/>
      <c r="F18" s="235"/>
      <c r="G18" s="57">
        <v>10</v>
      </c>
      <c r="H18" s="58">
        <f>H19+H20+H21</f>
        <v>4292376</v>
      </c>
      <c r="I18" s="58">
        <f>I19+I20+I21</f>
        <v>1889068</v>
      </c>
    </row>
    <row r="19" spans="1:9" x14ac:dyDescent="0.2">
      <c r="A19" s="242" t="s">
        <v>23</v>
      </c>
      <c r="B19" s="242"/>
      <c r="C19" s="242"/>
      <c r="D19" s="242"/>
      <c r="E19" s="242"/>
      <c r="F19" s="242"/>
      <c r="G19" s="59">
        <v>11</v>
      </c>
      <c r="H19" s="60">
        <v>4292376</v>
      </c>
      <c r="I19" s="60">
        <v>1889068</v>
      </c>
    </row>
    <row r="20" spans="1:9" x14ac:dyDescent="0.2">
      <c r="A20" s="242" t="s">
        <v>24</v>
      </c>
      <c r="B20" s="242"/>
      <c r="C20" s="242"/>
      <c r="D20" s="242"/>
      <c r="E20" s="242"/>
      <c r="F20" s="242"/>
      <c r="G20" s="59">
        <v>12</v>
      </c>
      <c r="H20" s="60">
        <v>0</v>
      </c>
      <c r="I20" s="60">
        <v>0</v>
      </c>
    </row>
    <row r="21" spans="1:9" x14ac:dyDescent="0.2">
      <c r="A21" s="242" t="s">
        <v>25</v>
      </c>
      <c r="B21" s="242"/>
      <c r="C21" s="242"/>
      <c r="D21" s="242"/>
      <c r="E21" s="242"/>
      <c r="F21" s="242"/>
      <c r="G21" s="59">
        <v>13</v>
      </c>
      <c r="H21" s="60">
        <v>0</v>
      </c>
      <c r="I21" s="60">
        <v>0</v>
      </c>
    </row>
    <row r="22" spans="1:9" x14ac:dyDescent="0.2">
      <c r="A22" s="235" t="s">
        <v>27</v>
      </c>
      <c r="B22" s="235"/>
      <c r="C22" s="235"/>
      <c r="D22" s="235"/>
      <c r="E22" s="235"/>
      <c r="F22" s="235"/>
      <c r="G22" s="57">
        <v>14</v>
      </c>
      <c r="H22" s="58">
        <f>H23+H24</f>
        <v>0</v>
      </c>
      <c r="I22" s="58">
        <f>I23+I24</f>
        <v>0</v>
      </c>
    </row>
    <row r="23" spans="1:9" x14ac:dyDescent="0.2">
      <c r="A23" s="242" t="s">
        <v>24</v>
      </c>
      <c r="B23" s="242"/>
      <c r="C23" s="242"/>
      <c r="D23" s="242"/>
      <c r="E23" s="242"/>
      <c r="F23" s="242"/>
      <c r="G23" s="59">
        <v>15</v>
      </c>
      <c r="H23" s="60">
        <v>0</v>
      </c>
      <c r="I23" s="60">
        <v>0</v>
      </c>
    </row>
    <row r="24" spans="1:9" x14ac:dyDescent="0.2">
      <c r="A24" s="242" t="s">
        <v>25</v>
      </c>
      <c r="B24" s="242"/>
      <c r="C24" s="242"/>
      <c r="D24" s="242"/>
      <c r="E24" s="242"/>
      <c r="F24" s="242"/>
      <c r="G24" s="59">
        <v>16</v>
      </c>
      <c r="H24" s="60">
        <v>0</v>
      </c>
      <c r="I24" s="60">
        <v>0</v>
      </c>
    </row>
    <row r="25" spans="1:9" ht="25.9" customHeight="1" x14ac:dyDescent="0.2">
      <c r="A25" s="235" t="s">
        <v>28</v>
      </c>
      <c r="B25" s="235"/>
      <c r="C25" s="235"/>
      <c r="D25" s="235"/>
      <c r="E25" s="235"/>
      <c r="F25" s="235"/>
      <c r="G25" s="57">
        <v>17</v>
      </c>
      <c r="H25" s="58">
        <f>H26+H27+H28</f>
        <v>89116601</v>
      </c>
      <c r="I25" s="58">
        <f>I26+I27+I28</f>
        <v>4510514</v>
      </c>
    </row>
    <row r="26" spans="1:9" x14ac:dyDescent="0.2">
      <c r="A26" s="242" t="s">
        <v>23</v>
      </c>
      <c r="B26" s="242"/>
      <c r="C26" s="242"/>
      <c r="D26" s="242"/>
      <c r="E26" s="242"/>
      <c r="F26" s="242"/>
      <c r="G26" s="59">
        <v>18</v>
      </c>
      <c r="H26" s="60">
        <v>4296677</v>
      </c>
      <c r="I26" s="60">
        <v>4510514</v>
      </c>
    </row>
    <row r="27" spans="1:9" x14ac:dyDescent="0.2">
      <c r="A27" s="242" t="s">
        <v>24</v>
      </c>
      <c r="B27" s="242"/>
      <c r="C27" s="242"/>
      <c r="D27" s="242"/>
      <c r="E27" s="242"/>
      <c r="F27" s="242"/>
      <c r="G27" s="59">
        <v>19</v>
      </c>
      <c r="H27" s="60">
        <v>84819924</v>
      </c>
      <c r="I27" s="60">
        <v>0</v>
      </c>
    </row>
    <row r="28" spans="1:9" x14ac:dyDescent="0.2">
      <c r="A28" s="242" t="s">
        <v>25</v>
      </c>
      <c r="B28" s="242"/>
      <c r="C28" s="242"/>
      <c r="D28" s="242"/>
      <c r="E28" s="242"/>
      <c r="F28" s="242"/>
      <c r="G28" s="59">
        <v>20</v>
      </c>
      <c r="H28" s="60">
        <v>0</v>
      </c>
      <c r="I28" s="60">
        <v>0</v>
      </c>
    </row>
    <row r="29" spans="1:9" x14ac:dyDescent="0.2">
      <c r="A29" s="235" t="s">
        <v>29</v>
      </c>
      <c r="B29" s="235"/>
      <c r="C29" s="235"/>
      <c r="D29" s="235"/>
      <c r="E29" s="235"/>
      <c r="F29" s="235"/>
      <c r="G29" s="57">
        <v>21</v>
      </c>
      <c r="H29" s="58">
        <f>H30+H31</f>
        <v>337915142</v>
      </c>
      <c r="I29" s="58">
        <f>I30+I31</f>
        <v>472538787</v>
      </c>
    </row>
    <row r="30" spans="1:9" x14ac:dyDescent="0.2">
      <c r="A30" s="242" t="s">
        <v>24</v>
      </c>
      <c r="B30" s="242"/>
      <c r="C30" s="242"/>
      <c r="D30" s="242"/>
      <c r="E30" s="242"/>
      <c r="F30" s="242"/>
      <c r="G30" s="59">
        <v>22</v>
      </c>
      <c r="H30" s="60">
        <v>26913647</v>
      </c>
      <c r="I30" s="60">
        <v>140241257</v>
      </c>
    </row>
    <row r="31" spans="1:9" x14ac:dyDescent="0.2">
      <c r="A31" s="242" t="s">
        <v>25</v>
      </c>
      <c r="B31" s="242"/>
      <c r="C31" s="242"/>
      <c r="D31" s="242"/>
      <c r="E31" s="242"/>
      <c r="F31" s="242"/>
      <c r="G31" s="59">
        <v>23</v>
      </c>
      <c r="H31" s="60">
        <v>311001495</v>
      </c>
      <c r="I31" s="60">
        <v>332297530</v>
      </c>
    </row>
    <row r="32" spans="1:9" x14ac:dyDescent="0.2">
      <c r="A32" s="242" t="s">
        <v>30</v>
      </c>
      <c r="B32" s="242"/>
      <c r="C32" s="242"/>
      <c r="D32" s="242"/>
      <c r="E32" s="242"/>
      <c r="F32" s="242"/>
      <c r="G32" s="59">
        <v>24</v>
      </c>
      <c r="H32" s="60">
        <v>0</v>
      </c>
      <c r="I32" s="60">
        <v>0</v>
      </c>
    </row>
    <row r="33" spans="1:9" ht="28.9" customHeight="1" x14ac:dyDescent="0.2">
      <c r="A33" s="242" t="s">
        <v>31</v>
      </c>
      <c r="B33" s="242"/>
      <c r="C33" s="242"/>
      <c r="D33" s="242"/>
      <c r="E33" s="242"/>
      <c r="F33" s="242"/>
      <c r="G33" s="59">
        <v>25</v>
      </c>
      <c r="H33" s="60">
        <v>0</v>
      </c>
      <c r="I33" s="60">
        <v>0</v>
      </c>
    </row>
    <row r="34" spans="1:9" x14ac:dyDescent="0.2">
      <c r="A34" s="242" t="s">
        <v>32</v>
      </c>
      <c r="B34" s="242"/>
      <c r="C34" s="242"/>
      <c r="D34" s="242"/>
      <c r="E34" s="242"/>
      <c r="F34" s="242"/>
      <c r="G34" s="59">
        <v>26</v>
      </c>
      <c r="H34" s="60">
        <v>0</v>
      </c>
      <c r="I34" s="60">
        <v>0</v>
      </c>
    </row>
    <row r="35" spans="1:9" x14ac:dyDescent="0.2">
      <c r="A35" s="242" t="s">
        <v>33</v>
      </c>
      <c r="B35" s="242"/>
      <c r="C35" s="242"/>
      <c r="D35" s="242"/>
      <c r="E35" s="242"/>
      <c r="F35" s="242"/>
      <c r="G35" s="59">
        <v>27</v>
      </c>
      <c r="H35" s="60">
        <v>11462194</v>
      </c>
      <c r="I35" s="60">
        <v>10860592</v>
      </c>
    </row>
    <row r="36" spans="1:9" x14ac:dyDescent="0.2">
      <c r="A36" s="242" t="s">
        <v>34</v>
      </c>
      <c r="B36" s="242"/>
      <c r="C36" s="242"/>
      <c r="D36" s="242"/>
      <c r="E36" s="242"/>
      <c r="F36" s="242"/>
      <c r="G36" s="59">
        <v>28</v>
      </c>
      <c r="H36" s="60">
        <v>7751516</v>
      </c>
      <c r="I36" s="60">
        <v>7486397</v>
      </c>
    </row>
    <row r="37" spans="1:9" x14ac:dyDescent="0.2">
      <c r="A37" s="242" t="s">
        <v>35</v>
      </c>
      <c r="B37" s="242"/>
      <c r="C37" s="242"/>
      <c r="D37" s="242"/>
      <c r="E37" s="242"/>
      <c r="F37" s="242"/>
      <c r="G37" s="59">
        <v>29</v>
      </c>
      <c r="H37" s="60">
        <v>896827</v>
      </c>
      <c r="I37" s="60">
        <v>799919</v>
      </c>
    </row>
    <row r="38" spans="1:9" x14ac:dyDescent="0.2">
      <c r="A38" s="242" t="s">
        <v>36</v>
      </c>
      <c r="B38" s="242"/>
      <c r="C38" s="242"/>
      <c r="D38" s="242"/>
      <c r="E38" s="242"/>
      <c r="F38" s="242"/>
      <c r="G38" s="59">
        <v>30</v>
      </c>
      <c r="H38" s="60">
        <v>394640</v>
      </c>
      <c r="I38" s="60">
        <v>485617</v>
      </c>
    </row>
    <row r="39" spans="1:9" ht="27.6" customHeight="1" x14ac:dyDescent="0.2">
      <c r="A39" s="242" t="s">
        <v>37</v>
      </c>
      <c r="B39" s="242"/>
      <c r="C39" s="242"/>
      <c r="D39" s="242"/>
      <c r="E39" s="242"/>
      <c r="F39" s="242"/>
      <c r="G39" s="59">
        <v>31</v>
      </c>
      <c r="H39" s="60">
        <v>5246434</v>
      </c>
      <c r="I39" s="60">
        <v>5103221</v>
      </c>
    </row>
    <row r="40" spans="1:9" x14ac:dyDescent="0.2">
      <c r="A40" s="244" t="s">
        <v>38</v>
      </c>
      <c r="B40" s="244"/>
      <c r="C40" s="244"/>
      <c r="D40" s="244"/>
      <c r="E40" s="244"/>
      <c r="F40" s="244"/>
      <c r="G40" s="57">
        <v>32</v>
      </c>
      <c r="H40" s="61">
        <f>H9+H13+H18+H22+H25+H29+H32+H33+H34+H35+H36+H37+H38+H39</f>
        <v>607300625</v>
      </c>
      <c r="I40" s="61">
        <f>I9+I13+I18+I22+I25+I29+I32+I33+I34+I35+I36+I37+I38+I39</f>
        <v>627331304</v>
      </c>
    </row>
    <row r="41" spans="1:9" x14ac:dyDescent="0.2">
      <c r="A41" s="238" t="s">
        <v>12</v>
      </c>
      <c r="B41" s="239"/>
      <c r="C41" s="239"/>
      <c r="D41" s="239"/>
      <c r="E41" s="239"/>
      <c r="F41" s="239"/>
      <c r="G41" s="239"/>
      <c r="H41" s="239"/>
      <c r="I41" s="239"/>
    </row>
    <row r="42" spans="1:9" x14ac:dyDescent="0.2">
      <c r="A42" s="235" t="s">
        <v>39</v>
      </c>
      <c r="B42" s="243"/>
      <c r="C42" s="243"/>
      <c r="D42" s="243"/>
      <c r="E42" s="243"/>
      <c r="F42" s="243"/>
      <c r="G42" s="57">
        <v>33</v>
      </c>
      <c r="H42" s="58">
        <f>H43+H44+H45+H46+H47</f>
        <v>0</v>
      </c>
      <c r="I42" s="58">
        <f>I43+I44+I45+I46+I47</f>
        <v>0</v>
      </c>
    </row>
    <row r="43" spans="1:9" x14ac:dyDescent="0.2">
      <c r="A43" s="242" t="s">
        <v>40</v>
      </c>
      <c r="B43" s="242"/>
      <c r="C43" s="242"/>
      <c r="D43" s="242"/>
      <c r="E43" s="242"/>
      <c r="F43" s="242"/>
      <c r="G43" s="59">
        <v>34</v>
      </c>
      <c r="H43" s="60">
        <v>0</v>
      </c>
      <c r="I43" s="60">
        <v>0</v>
      </c>
    </row>
    <row r="44" spans="1:9" x14ac:dyDescent="0.2">
      <c r="A44" s="242" t="s">
        <v>41</v>
      </c>
      <c r="B44" s="242"/>
      <c r="C44" s="242"/>
      <c r="D44" s="242"/>
      <c r="E44" s="242"/>
      <c r="F44" s="242"/>
      <c r="G44" s="59">
        <v>35</v>
      </c>
      <c r="H44" s="60">
        <v>0</v>
      </c>
      <c r="I44" s="60">
        <v>0</v>
      </c>
    </row>
    <row r="45" spans="1:9" x14ac:dyDescent="0.2">
      <c r="A45" s="242" t="s">
        <v>42</v>
      </c>
      <c r="B45" s="242"/>
      <c r="C45" s="242"/>
      <c r="D45" s="242"/>
      <c r="E45" s="242"/>
      <c r="F45" s="242"/>
      <c r="G45" s="59">
        <v>36</v>
      </c>
      <c r="H45" s="60">
        <v>0</v>
      </c>
      <c r="I45" s="60">
        <v>0</v>
      </c>
    </row>
    <row r="46" spans="1:9" x14ac:dyDescent="0.2">
      <c r="A46" s="242" t="s">
        <v>43</v>
      </c>
      <c r="B46" s="242"/>
      <c r="C46" s="242"/>
      <c r="D46" s="242"/>
      <c r="E46" s="242"/>
      <c r="F46" s="242"/>
      <c r="G46" s="59">
        <v>37</v>
      </c>
      <c r="H46" s="60">
        <v>0</v>
      </c>
      <c r="I46" s="60">
        <v>0</v>
      </c>
    </row>
    <row r="47" spans="1:9" x14ac:dyDescent="0.2">
      <c r="A47" s="242" t="s">
        <v>44</v>
      </c>
      <c r="B47" s="242"/>
      <c r="C47" s="242"/>
      <c r="D47" s="242"/>
      <c r="E47" s="242"/>
      <c r="F47" s="242"/>
      <c r="G47" s="59">
        <v>38</v>
      </c>
      <c r="H47" s="60">
        <v>0</v>
      </c>
      <c r="I47" s="60">
        <v>0</v>
      </c>
    </row>
    <row r="48" spans="1:9" ht="27.6" customHeight="1" x14ac:dyDescent="0.2">
      <c r="A48" s="235" t="s">
        <v>45</v>
      </c>
      <c r="B48" s="243"/>
      <c r="C48" s="243"/>
      <c r="D48" s="243"/>
      <c r="E48" s="243"/>
      <c r="F48" s="243"/>
      <c r="G48" s="57">
        <v>39</v>
      </c>
      <c r="H48" s="58">
        <f>H49+H50+H51</f>
        <v>0</v>
      </c>
      <c r="I48" s="58">
        <f>I49+I50+I51</f>
        <v>0</v>
      </c>
    </row>
    <row r="49" spans="1:9" x14ac:dyDescent="0.2">
      <c r="A49" s="242" t="s">
        <v>42</v>
      </c>
      <c r="B49" s="242"/>
      <c r="C49" s="242"/>
      <c r="D49" s="242"/>
      <c r="E49" s="242"/>
      <c r="F49" s="242"/>
      <c r="G49" s="59">
        <v>40</v>
      </c>
      <c r="H49" s="60">
        <v>0</v>
      </c>
      <c r="I49" s="60">
        <v>0</v>
      </c>
    </row>
    <row r="50" spans="1:9" x14ac:dyDescent="0.2">
      <c r="A50" s="242" t="s">
        <v>43</v>
      </c>
      <c r="B50" s="242"/>
      <c r="C50" s="242"/>
      <c r="D50" s="242"/>
      <c r="E50" s="242"/>
      <c r="F50" s="242"/>
      <c r="G50" s="59">
        <v>41</v>
      </c>
      <c r="H50" s="60">
        <v>0</v>
      </c>
      <c r="I50" s="60">
        <v>0</v>
      </c>
    </row>
    <row r="51" spans="1:9" x14ac:dyDescent="0.2">
      <c r="A51" s="242" t="s">
        <v>44</v>
      </c>
      <c r="B51" s="242"/>
      <c r="C51" s="242"/>
      <c r="D51" s="242"/>
      <c r="E51" s="242"/>
      <c r="F51" s="242"/>
      <c r="G51" s="59">
        <v>42</v>
      </c>
      <c r="H51" s="60">
        <v>0</v>
      </c>
      <c r="I51" s="60">
        <v>0</v>
      </c>
    </row>
    <row r="52" spans="1:9" x14ac:dyDescent="0.2">
      <c r="A52" s="235" t="s">
        <v>46</v>
      </c>
      <c r="B52" s="243"/>
      <c r="C52" s="243"/>
      <c r="D52" s="243"/>
      <c r="E52" s="243"/>
      <c r="F52" s="243"/>
      <c r="G52" s="57">
        <v>43</v>
      </c>
      <c r="H52" s="58">
        <f>H53+H54+H55</f>
        <v>541269154</v>
      </c>
      <c r="I52" s="58">
        <f>I53+I54+I55</f>
        <v>550135180</v>
      </c>
    </row>
    <row r="53" spans="1:9" x14ac:dyDescent="0.2">
      <c r="A53" s="242" t="s">
        <v>42</v>
      </c>
      <c r="B53" s="242"/>
      <c r="C53" s="242"/>
      <c r="D53" s="242"/>
      <c r="E53" s="242"/>
      <c r="F53" s="242"/>
      <c r="G53" s="59">
        <v>44</v>
      </c>
      <c r="H53" s="60">
        <v>519991121</v>
      </c>
      <c r="I53" s="60">
        <v>529257758</v>
      </c>
    </row>
    <row r="54" spans="1:9" x14ac:dyDescent="0.2">
      <c r="A54" s="242" t="s">
        <v>43</v>
      </c>
      <c r="B54" s="242"/>
      <c r="C54" s="242"/>
      <c r="D54" s="242"/>
      <c r="E54" s="242"/>
      <c r="F54" s="242"/>
      <c r="G54" s="59">
        <v>45</v>
      </c>
      <c r="H54" s="60">
        <v>16339700</v>
      </c>
      <c r="I54" s="60">
        <v>16337826</v>
      </c>
    </row>
    <row r="55" spans="1:9" x14ac:dyDescent="0.2">
      <c r="A55" s="242" t="s">
        <v>44</v>
      </c>
      <c r="B55" s="242"/>
      <c r="C55" s="242"/>
      <c r="D55" s="242"/>
      <c r="E55" s="242"/>
      <c r="F55" s="242"/>
      <c r="G55" s="59">
        <v>46</v>
      </c>
      <c r="H55" s="60">
        <v>4938333</v>
      </c>
      <c r="I55" s="60">
        <v>4539596</v>
      </c>
    </row>
    <row r="56" spans="1:9" x14ac:dyDescent="0.2">
      <c r="A56" s="242" t="s">
        <v>47</v>
      </c>
      <c r="B56" s="242"/>
      <c r="C56" s="242"/>
      <c r="D56" s="242"/>
      <c r="E56" s="242"/>
      <c r="F56" s="242"/>
      <c r="G56" s="59">
        <v>47</v>
      </c>
      <c r="H56" s="60">
        <v>0</v>
      </c>
      <c r="I56" s="60">
        <v>0</v>
      </c>
    </row>
    <row r="57" spans="1:9" ht="24" customHeight="1" x14ac:dyDescent="0.2">
      <c r="A57" s="245" t="s">
        <v>48</v>
      </c>
      <c r="B57" s="245"/>
      <c r="C57" s="245"/>
      <c r="D57" s="245"/>
      <c r="E57" s="245"/>
      <c r="F57" s="245"/>
      <c r="G57" s="59">
        <v>48</v>
      </c>
      <c r="H57" s="60">
        <v>0</v>
      </c>
      <c r="I57" s="60">
        <v>0</v>
      </c>
    </row>
    <row r="58" spans="1:9" x14ac:dyDescent="0.2">
      <c r="A58" s="245" t="s">
        <v>241</v>
      </c>
      <c r="B58" s="245"/>
      <c r="C58" s="245"/>
      <c r="D58" s="245"/>
      <c r="E58" s="245"/>
      <c r="F58" s="245"/>
      <c r="G58" s="59">
        <v>49</v>
      </c>
      <c r="H58" s="60">
        <v>2059684</v>
      </c>
      <c r="I58" s="60">
        <v>1419622</v>
      </c>
    </row>
    <row r="59" spans="1:9" x14ac:dyDescent="0.2">
      <c r="A59" s="245" t="s">
        <v>49</v>
      </c>
      <c r="B59" s="242"/>
      <c r="C59" s="242"/>
      <c r="D59" s="242"/>
      <c r="E59" s="242"/>
      <c r="F59" s="242"/>
      <c r="G59" s="59">
        <v>50</v>
      </c>
      <c r="H59" s="60">
        <v>401617</v>
      </c>
      <c r="I59" s="60">
        <v>62595</v>
      </c>
    </row>
    <row r="60" spans="1:9" x14ac:dyDescent="0.2">
      <c r="A60" s="245" t="s">
        <v>50</v>
      </c>
      <c r="B60" s="245"/>
      <c r="C60" s="245"/>
      <c r="D60" s="245"/>
      <c r="E60" s="245"/>
      <c r="F60" s="245"/>
      <c r="G60" s="59">
        <v>51</v>
      </c>
      <c r="H60" s="60">
        <v>0</v>
      </c>
      <c r="I60" s="60">
        <v>0</v>
      </c>
    </row>
    <row r="61" spans="1:9" x14ac:dyDescent="0.2">
      <c r="A61" s="245" t="s">
        <v>51</v>
      </c>
      <c r="B61" s="245"/>
      <c r="C61" s="245"/>
      <c r="D61" s="245"/>
      <c r="E61" s="245"/>
      <c r="F61" s="245"/>
      <c r="G61" s="59">
        <v>52</v>
      </c>
      <c r="H61" s="60">
        <v>6998109</v>
      </c>
      <c r="I61" s="60">
        <v>6889390</v>
      </c>
    </row>
    <row r="62" spans="1:9" ht="31.15" customHeight="1" x14ac:dyDescent="0.2">
      <c r="A62" s="245" t="s">
        <v>52</v>
      </c>
      <c r="B62" s="245"/>
      <c r="C62" s="245"/>
      <c r="D62" s="245"/>
      <c r="E62" s="245"/>
      <c r="F62" s="245"/>
      <c r="G62" s="59">
        <v>53</v>
      </c>
      <c r="H62" s="60">
        <v>0</v>
      </c>
      <c r="I62" s="60">
        <v>0</v>
      </c>
    </row>
    <row r="63" spans="1:9" x14ac:dyDescent="0.2">
      <c r="A63" s="244" t="s">
        <v>53</v>
      </c>
      <c r="B63" s="246"/>
      <c r="C63" s="246"/>
      <c r="D63" s="246"/>
      <c r="E63" s="246"/>
      <c r="F63" s="246"/>
      <c r="G63" s="57">
        <v>54</v>
      </c>
      <c r="H63" s="62">
        <f>H42+H48+H52+H56+H57+H58+H59+H60+H61+H62</f>
        <v>550728564</v>
      </c>
      <c r="I63" s="62">
        <f>I42+I48+I52+I56+I57+I58+I59+I60+I61+I62</f>
        <v>558506787</v>
      </c>
    </row>
    <row r="64" spans="1:9" x14ac:dyDescent="0.2">
      <c r="A64" s="238" t="s">
        <v>13</v>
      </c>
      <c r="B64" s="247"/>
      <c r="C64" s="247"/>
      <c r="D64" s="247"/>
      <c r="E64" s="247"/>
      <c r="F64" s="247"/>
      <c r="G64" s="247"/>
      <c r="H64" s="247"/>
      <c r="I64" s="247"/>
    </row>
    <row r="65" spans="1:9" x14ac:dyDescent="0.2">
      <c r="A65" s="242" t="s">
        <v>242</v>
      </c>
      <c r="B65" s="242"/>
      <c r="C65" s="242"/>
      <c r="D65" s="242"/>
      <c r="E65" s="242"/>
      <c r="F65" s="242"/>
      <c r="G65" s="59">
        <v>55</v>
      </c>
      <c r="H65" s="60">
        <v>35503298</v>
      </c>
      <c r="I65" s="60">
        <v>35503884</v>
      </c>
    </row>
    <row r="66" spans="1:9" x14ac:dyDescent="0.2">
      <c r="A66" s="242" t="s">
        <v>54</v>
      </c>
      <c r="B66" s="242"/>
      <c r="C66" s="242"/>
      <c r="D66" s="242"/>
      <c r="E66" s="242"/>
      <c r="F66" s="242"/>
      <c r="G66" s="59">
        <v>56</v>
      </c>
      <c r="H66" s="60">
        <v>400213</v>
      </c>
      <c r="I66" s="60">
        <v>400213</v>
      </c>
    </row>
    <row r="67" spans="1:9" x14ac:dyDescent="0.2">
      <c r="A67" s="242" t="s">
        <v>243</v>
      </c>
      <c r="B67" s="242"/>
      <c r="C67" s="242"/>
      <c r="D67" s="242"/>
      <c r="E67" s="242"/>
      <c r="F67" s="242"/>
      <c r="G67" s="59">
        <v>57</v>
      </c>
      <c r="H67" s="60">
        <v>0</v>
      </c>
      <c r="I67" s="60">
        <v>0</v>
      </c>
    </row>
    <row r="68" spans="1:9" x14ac:dyDescent="0.2">
      <c r="A68" s="242" t="s">
        <v>244</v>
      </c>
      <c r="B68" s="242"/>
      <c r="C68" s="242"/>
      <c r="D68" s="242"/>
      <c r="E68" s="242"/>
      <c r="F68" s="242"/>
      <c r="G68" s="59">
        <v>58</v>
      </c>
      <c r="H68" s="60">
        <v>0</v>
      </c>
      <c r="I68" s="60">
        <v>0</v>
      </c>
    </row>
    <row r="69" spans="1:9" x14ac:dyDescent="0.2">
      <c r="A69" s="242" t="s">
        <v>55</v>
      </c>
      <c r="B69" s="242"/>
      <c r="C69" s="242"/>
      <c r="D69" s="242"/>
      <c r="E69" s="242"/>
      <c r="F69" s="242"/>
      <c r="G69" s="59">
        <v>59</v>
      </c>
      <c r="H69" s="60">
        <v>-11490746</v>
      </c>
      <c r="I69" s="60">
        <v>-452799</v>
      </c>
    </row>
    <row r="70" spans="1:9" x14ac:dyDescent="0.2">
      <c r="A70" s="242" t="s">
        <v>56</v>
      </c>
      <c r="B70" s="242"/>
      <c r="C70" s="242"/>
      <c r="D70" s="242"/>
      <c r="E70" s="242"/>
      <c r="F70" s="242"/>
      <c r="G70" s="59">
        <v>60</v>
      </c>
      <c r="H70" s="60">
        <v>1211410</v>
      </c>
      <c r="I70" s="60">
        <v>1348537</v>
      </c>
    </row>
    <row r="71" spans="1:9" x14ac:dyDescent="0.2">
      <c r="A71" s="242" t="s">
        <v>57</v>
      </c>
      <c r="B71" s="242"/>
      <c r="C71" s="242"/>
      <c r="D71" s="242"/>
      <c r="E71" s="242"/>
      <c r="F71" s="242"/>
      <c r="G71" s="59">
        <v>61</v>
      </c>
      <c r="H71" s="60">
        <v>0</v>
      </c>
      <c r="I71" s="60">
        <v>0</v>
      </c>
    </row>
    <row r="72" spans="1:9" x14ac:dyDescent="0.2">
      <c r="A72" s="242" t="s">
        <v>58</v>
      </c>
      <c r="B72" s="242"/>
      <c r="C72" s="242"/>
      <c r="D72" s="242"/>
      <c r="E72" s="242"/>
      <c r="F72" s="242"/>
      <c r="G72" s="59">
        <v>62</v>
      </c>
      <c r="H72" s="60">
        <v>29490167</v>
      </c>
      <c r="I72" s="60">
        <v>31104431</v>
      </c>
    </row>
    <row r="73" spans="1:9" x14ac:dyDescent="0.2">
      <c r="A73" s="242" t="s">
        <v>59</v>
      </c>
      <c r="B73" s="242"/>
      <c r="C73" s="242"/>
      <c r="D73" s="242"/>
      <c r="E73" s="242"/>
      <c r="F73" s="242"/>
      <c r="G73" s="59">
        <v>63</v>
      </c>
      <c r="H73" s="60">
        <v>-157103</v>
      </c>
      <c r="I73" s="60">
        <v>-157103</v>
      </c>
    </row>
    <row r="74" spans="1:9" x14ac:dyDescent="0.2">
      <c r="A74" s="242" t="s">
        <v>60</v>
      </c>
      <c r="B74" s="242"/>
      <c r="C74" s="242"/>
      <c r="D74" s="242"/>
      <c r="E74" s="242"/>
      <c r="F74" s="242"/>
      <c r="G74" s="59">
        <v>64</v>
      </c>
      <c r="H74" s="60">
        <v>1614822</v>
      </c>
      <c r="I74" s="60">
        <v>1077354</v>
      </c>
    </row>
    <row r="75" spans="1:9" x14ac:dyDescent="0.2">
      <c r="A75" s="242" t="s">
        <v>61</v>
      </c>
      <c r="B75" s="242"/>
      <c r="C75" s="242"/>
      <c r="D75" s="242"/>
      <c r="E75" s="242"/>
      <c r="F75" s="242"/>
      <c r="G75" s="59">
        <v>65</v>
      </c>
      <c r="H75" s="60">
        <v>0</v>
      </c>
      <c r="I75" s="60">
        <v>0</v>
      </c>
    </row>
    <row r="76" spans="1:9" x14ac:dyDescent="0.2">
      <c r="A76" s="242" t="s">
        <v>62</v>
      </c>
      <c r="B76" s="242"/>
      <c r="C76" s="242"/>
      <c r="D76" s="242"/>
      <c r="E76" s="242"/>
      <c r="F76" s="242"/>
      <c r="G76" s="59">
        <v>66</v>
      </c>
      <c r="H76" s="60">
        <v>0</v>
      </c>
      <c r="I76" s="60">
        <v>0</v>
      </c>
    </row>
    <row r="77" spans="1:9" x14ac:dyDescent="0.2">
      <c r="A77" s="244" t="s">
        <v>63</v>
      </c>
      <c r="B77" s="244"/>
      <c r="C77" s="244"/>
      <c r="D77" s="244"/>
      <c r="E77" s="244"/>
      <c r="F77" s="244"/>
      <c r="G77" s="57">
        <v>67</v>
      </c>
      <c r="H77" s="61">
        <f>H65+H66+H67+H68+H69+H70+H71+H72+H73+H74+H75+H76</f>
        <v>56572061</v>
      </c>
      <c r="I77" s="61">
        <f>I65+I66+I67+I68+I69+I70+I71+I72+I73+I74+I75+I76</f>
        <v>68824517</v>
      </c>
    </row>
    <row r="78" spans="1:9" x14ac:dyDescent="0.2">
      <c r="A78" s="244" t="s">
        <v>64</v>
      </c>
      <c r="B78" s="246"/>
      <c r="C78" s="246"/>
      <c r="D78" s="246"/>
      <c r="E78" s="246"/>
      <c r="F78" s="246"/>
      <c r="G78" s="57">
        <v>68</v>
      </c>
      <c r="H78" s="61">
        <f>H63+H77</f>
        <v>607300625</v>
      </c>
      <c r="I78" s="61">
        <f>I63+I77</f>
        <v>627331304</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110" zoomScaleNormal="100" zoomScaleSheetLayoutView="110" workbookViewId="0">
      <selection sqref="A1:H1"/>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49" t="s">
        <v>4</v>
      </c>
      <c r="B1" s="250"/>
      <c r="C1" s="250"/>
      <c r="D1" s="250"/>
      <c r="E1" s="250"/>
      <c r="F1" s="250"/>
      <c r="G1" s="250"/>
      <c r="H1" s="250"/>
    </row>
    <row r="2" spans="1:11" x14ac:dyDescent="0.2">
      <c r="A2" s="251" t="s">
        <v>376</v>
      </c>
      <c r="B2" s="252"/>
      <c r="C2" s="252"/>
      <c r="D2" s="252"/>
      <c r="E2" s="252"/>
      <c r="F2" s="252"/>
      <c r="G2" s="252"/>
      <c r="H2" s="252"/>
    </row>
    <row r="3" spans="1:11" x14ac:dyDescent="0.2">
      <c r="A3" s="262" t="s">
        <v>282</v>
      </c>
      <c r="B3" s="263"/>
      <c r="C3" s="263"/>
      <c r="D3" s="263"/>
      <c r="E3" s="263"/>
      <c r="F3" s="263"/>
      <c r="G3" s="263"/>
      <c r="H3" s="263"/>
      <c r="I3" s="263"/>
      <c r="J3" s="264"/>
      <c r="K3" s="264"/>
    </row>
    <row r="4" spans="1:11" x14ac:dyDescent="0.2">
      <c r="A4" s="265" t="s">
        <v>297</v>
      </c>
      <c r="B4" s="266"/>
      <c r="C4" s="266"/>
      <c r="D4" s="266"/>
      <c r="E4" s="266"/>
      <c r="F4" s="266"/>
      <c r="G4" s="266"/>
      <c r="H4" s="266"/>
      <c r="I4" s="266"/>
      <c r="J4" s="267"/>
      <c r="K4" s="267"/>
    </row>
    <row r="5" spans="1:11" x14ac:dyDescent="0.2">
      <c r="A5" s="268" t="s">
        <v>2</v>
      </c>
      <c r="B5" s="269"/>
      <c r="C5" s="269"/>
      <c r="D5" s="269"/>
      <c r="E5" s="269"/>
      <c r="F5" s="269"/>
      <c r="G5" s="268" t="s">
        <v>5</v>
      </c>
      <c r="H5" s="270" t="s">
        <v>194</v>
      </c>
      <c r="I5" s="271"/>
      <c r="J5" s="270" t="s">
        <v>190</v>
      </c>
      <c r="K5" s="271"/>
    </row>
    <row r="6" spans="1:11" x14ac:dyDescent="0.2">
      <c r="A6" s="269"/>
      <c r="B6" s="269"/>
      <c r="C6" s="269"/>
      <c r="D6" s="269"/>
      <c r="E6" s="269"/>
      <c r="F6" s="269"/>
      <c r="G6" s="269"/>
      <c r="H6" s="48" t="s">
        <v>191</v>
      </c>
      <c r="I6" s="48" t="s">
        <v>192</v>
      </c>
      <c r="J6" s="48" t="s">
        <v>191</v>
      </c>
      <c r="K6" s="48" t="s">
        <v>192</v>
      </c>
    </row>
    <row r="7" spans="1:11" x14ac:dyDescent="0.2">
      <c r="A7" s="273">
        <v>1</v>
      </c>
      <c r="B7" s="274"/>
      <c r="C7" s="274"/>
      <c r="D7" s="274"/>
      <c r="E7" s="274"/>
      <c r="F7" s="274"/>
      <c r="G7" s="47">
        <v>2</v>
      </c>
      <c r="H7" s="48">
        <v>3</v>
      </c>
      <c r="I7" s="48">
        <v>4</v>
      </c>
      <c r="J7" s="48">
        <v>5</v>
      </c>
      <c r="K7" s="48">
        <v>6</v>
      </c>
    </row>
    <row r="8" spans="1:11" x14ac:dyDescent="0.2">
      <c r="A8" s="248" t="s">
        <v>66</v>
      </c>
      <c r="B8" s="248"/>
      <c r="C8" s="248"/>
      <c r="D8" s="248"/>
      <c r="E8" s="248"/>
      <c r="F8" s="248"/>
      <c r="G8" s="67">
        <v>1</v>
      </c>
      <c r="H8" s="68">
        <v>6794854</v>
      </c>
      <c r="I8" s="68">
        <v>3386329</v>
      </c>
      <c r="J8" s="68">
        <v>10672771</v>
      </c>
      <c r="K8" s="68">
        <v>5681925</v>
      </c>
    </row>
    <row r="9" spans="1:11" x14ac:dyDescent="0.2">
      <c r="A9" s="248" t="s">
        <v>65</v>
      </c>
      <c r="B9" s="248"/>
      <c r="C9" s="248"/>
      <c r="D9" s="248"/>
      <c r="E9" s="248"/>
      <c r="F9" s="248"/>
      <c r="G9" s="67">
        <v>2</v>
      </c>
      <c r="H9" s="68">
        <v>683703</v>
      </c>
      <c r="I9" s="68">
        <v>360260</v>
      </c>
      <c r="J9" s="68">
        <v>959568</v>
      </c>
      <c r="K9" s="68">
        <v>530957</v>
      </c>
    </row>
    <row r="10" spans="1:11" x14ac:dyDescent="0.2">
      <c r="A10" s="248" t="s">
        <v>67</v>
      </c>
      <c r="B10" s="248"/>
      <c r="C10" s="248"/>
      <c r="D10" s="248"/>
      <c r="E10" s="248"/>
      <c r="F10" s="248"/>
      <c r="G10" s="67">
        <v>3</v>
      </c>
      <c r="H10" s="68">
        <v>0</v>
      </c>
      <c r="I10" s="68">
        <v>0</v>
      </c>
      <c r="J10" s="68">
        <v>0</v>
      </c>
      <c r="K10" s="68">
        <v>0</v>
      </c>
    </row>
    <row r="11" spans="1:11" x14ac:dyDescent="0.2">
      <c r="A11" s="248" t="s">
        <v>68</v>
      </c>
      <c r="B11" s="248"/>
      <c r="C11" s="248"/>
      <c r="D11" s="248"/>
      <c r="E11" s="248"/>
      <c r="F11" s="248"/>
      <c r="G11" s="67">
        <v>4</v>
      </c>
      <c r="H11" s="68">
        <v>97737</v>
      </c>
      <c r="I11" s="68">
        <v>87071</v>
      </c>
      <c r="J11" s="68">
        <v>122730</v>
      </c>
      <c r="K11" s="68">
        <v>106100</v>
      </c>
    </row>
    <row r="12" spans="1:11" x14ac:dyDescent="0.2">
      <c r="A12" s="248" t="s">
        <v>69</v>
      </c>
      <c r="B12" s="248"/>
      <c r="C12" s="248"/>
      <c r="D12" s="248"/>
      <c r="E12" s="248"/>
      <c r="F12" s="248"/>
      <c r="G12" s="67">
        <v>5</v>
      </c>
      <c r="H12" s="68">
        <v>3136339</v>
      </c>
      <c r="I12" s="68">
        <v>1631068</v>
      </c>
      <c r="J12" s="68">
        <v>3243319</v>
      </c>
      <c r="K12" s="68">
        <v>1687875</v>
      </c>
    </row>
    <row r="13" spans="1:11" ht="12.6" customHeight="1" x14ac:dyDescent="0.2">
      <c r="A13" s="248" t="s">
        <v>70</v>
      </c>
      <c r="B13" s="248"/>
      <c r="C13" s="248"/>
      <c r="D13" s="248"/>
      <c r="E13" s="248"/>
      <c r="F13" s="248"/>
      <c r="G13" s="67">
        <v>6</v>
      </c>
      <c r="H13" s="68">
        <v>1241766</v>
      </c>
      <c r="I13" s="68">
        <v>655469</v>
      </c>
      <c r="J13" s="68">
        <v>1185117</v>
      </c>
      <c r="K13" s="68">
        <v>588840</v>
      </c>
    </row>
    <row r="14" spans="1:11" ht="35.450000000000003" customHeight="1" x14ac:dyDescent="0.2">
      <c r="A14" s="248" t="s">
        <v>71</v>
      </c>
      <c r="B14" s="248"/>
      <c r="C14" s="248"/>
      <c r="D14" s="248"/>
      <c r="E14" s="248"/>
      <c r="F14" s="248"/>
      <c r="G14" s="67">
        <v>7</v>
      </c>
      <c r="H14" s="68">
        <v>72166</v>
      </c>
      <c r="I14" s="68">
        <v>-12078</v>
      </c>
      <c r="J14" s="68">
        <v>136826</v>
      </c>
      <c r="K14" s="68">
        <v>25732</v>
      </c>
    </row>
    <row r="15" spans="1:11" ht="28.9" customHeight="1" x14ac:dyDescent="0.2">
      <c r="A15" s="248" t="s">
        <v>72</v>
      </c>
      <c r="B15" s="248"/>
      <c r="C15" s="248"/>
      <c r="D15" s="248"/>
      <c r="E15" s="248"/>
      <c r="F15" s="248"/>
      <c r="G15" s="67">
        <v>8</v>
      </c>
      <c r="H15" s="68">
        <v>508845</v>
      </c>
      <c r="I15" s="68">
        <v>277746</v>
      </c>
      <c r="J15" s="68">
        <v>56251</v>
      </c>
      <c r="K15" s="68">
        <v>30305</v>
      </c>
    </row>
    <row r="16" spans="1:11" ht="28.9" customHeight="1" x14ac:dyDescent="0.2">
      <c r="A16" s="248" t="s">
        <v>73</v>
      </c>
      <c r="B16" s="248"/>
      <c r="C16" s="248"/>
      <c r="D16" s="248"/>
      <c r="E16" s="248"/>
      <c r="F16" s="248"/>
      <c r="G16" s="67">
        <v>9</v>
      </c>
      <c r="H16" s="68">
        <v>-376297</v>
      </c>
      <c r="I16" s="68">
        <v>-135752</v>
      </c>
      <c r="J16" s="68">
        <v>-1192661</v>
      </c>
      <c r="K16" s="68">
        <v>-1142050</v>
      </c>
    </row>
    <row r="17" spans="1:11" ht="28.9" customHeight="1" x14ac:dyDescent="0.2">
      <c r="A17" s="248" t="s">
        <v>245</v>
      </c>
      <c r="B17" s="248"/>
      <c r="C17" s="248"/>
      <c r="D17" s="248"/>
      <c r="E17" s="248"/>
      <c r="F17" s="248"/>
      <c r="G17" s="67">
        <v>10</v>
      </c>
      <c r="H17" s="68">
        <v>0</v>
      </c>
      <c r="I17" s="68">
        <v>0</v>
      </c>
      <c r="J17" s="68">
        <v>0</v>
      </c>
      <c r="K17" s="68">
        <v>0</v>
      </c>
    </row>
    <row r="18" spans="1:11" x14ac:dyDescent="0.2">
      <c r="A18" s="248" t="s">
        <v>74</v>
      </c>
      <c r="B18" s="248"/>
      <c r="C18" s="248"/>
      <c r="D18" s="248"/>
      <c r="E18" s="248"/>
      <c r="F18" s="248"/>
      <c r="G18" s="67">
        <v>11</v>
      </c>
      <c r="H18" s="68">
        <v>0</v>
      </c>
      <c r="I18" s="68">
        <v>0</v>
      </c>
      <c r="J18" s="68">
        <v>0</v>
      </c>
      <c r="K18" s="68">
        <v>0</v>
      </c>
    </row>
    <row r="19" spans="1:11" x14ac:dyDescent="0.2">
      <c r="A19" s="248" t="s">
        <v>75</v>
      </c>
      <c r="B19" s="248"/>
      <c r="C19" s="248"/>
      <c r="D19" s="248"/>
      <c r="E19" s="248"/>
      <c r="F19" s="248"/>
      <c r="G19" s="67">
        <v>12</v>
      </c>
      <c r="H19" s="68">
        <v>214396</v>
      </c>
      <c r="I19" s="68">
        <v>58073</v>
      </c>
      <c r="J19" s="68">
        <v>-7864</v>
      </c>
      <c r="K19" s="68">
        <v>-169685</v>
      </c>
    </row>
    <row r="20" spans="1:11" ht="25.5" customHeight="1" x14ac:dyDescent="0.2">
      <c r="A20" s="248" t="s">
        <v>246</v>
      </c>
      <c r="B20" s="248"/>
      <c r="C20" s="248"/>
      <c r="D20" s="248"/>
      <c r="E20" s="248"/>
      <c r="F20" s="248"/>
      <c r="G20" s="67">
        <v>13</v>
      </c>
      <c r="H20" s="68">
        <v>0</v>
      </c>
      <c r="I20" s="68">
        <v>0</v>
      </c>
      <c r="J20" s="68">
        <v>0</v>
      </c>
      <c r="K20" s="68">
        <v>0</v>
      </c>
    </row>
    <row r="21" spans="1:11" ht="25.5" customHeight="1" x14ac:dyDescent="0.2">
      <c r="A21" s="248" t="s">
        <v>76</v>
      </c>
      <c r="B21" s="248"/>
      <c r="C21" s="248"/>
      <c r="D21" s="248"/>
      <c r="E21" s="248"/>
      <c r="F21" s="248"/>
      <c r="G21" s="67">
        <v>14</v>
      </c>
      <c r="H21" s="68">
        <v>-45864</v>
      </c>
      <c r="I21" s="68">
        <v>-33151</v>
      </c>
      <c r="J21" s="68">
        <v>-48000</v>
      </c>
      <c r="K21" s="68">
        <v>-24000</v>
      </c>
    </row>
    <row r="22" spans="1:11" x14ac:dyDescent="0.2">
      <c r="A22" s="248" t="s">
        <v>77</v>
      </c>
      <c r="B22" s="248"/>
      <c r="C22" s="248"/>
      <c r="D22" s="248"/>
      <c r="E22" s="248"/>
      <c r="F22" s="248"/>
      <c r="G22" s="67">
        <v>15</v>
      </c>
      <c r="H22" s="68">
        <v>876671</v>
      </c>
      <c r="I22" s="68">
        <v>743942</v>
      </c>
      <c r="J22" s="68">
        <v>630029</v>
      </c>
      <c r="K22" s="68">
        <v>363097</v>
      </c>
    </row>
    <row r="23" spans="1:11" x14ac:dyDescent="0.2">
      <c r="A23" s="248" t="s">
        <v>78</v>
      </c>
      <c r="B23" s="248"/>
      <c r="C23" s="248"/>
      <c r="D23" s="248"/>
      <c r="E23" s="248"/>
      <c r="F23" s="248"/>
      <c r="G23" s="67">
        <v>16</v>
      </c>
      <c r="H23" s="68">
        <v>452348</v>
      </c>
      <c r="I23" s="68">
        <v>265107</v>
      </c>
      <c r="J23" s="68">
        <v>386078</v>
      </c>
      <c r="K23" s="68">
        <v>174004</v>
      </c>
    </row>
    <row r="24" spans="1:11" ht="25.15" customHeight="1" x14ac:dyDescent="0.2">
      <c r="A24" s="253" t="s">
        <v>247</v>
      </c>
      <c r="B24" s="253"/>
      <c r="C24" s="253"/>
      <c r="D24" s="253"/>
      <c r="E24" s="253"/>
      <c r="F24" s="253"/>
      <c r="G24" s="69">
        <v>17</v>
      </c>
      <c r="H24" s="70">
        <f>H8-H9-H10+H11+H12-H13+H14+H15+H16+H17+H18+H19+H20+H22-H23+H21</f>
        <v>8901030</v>
      </c>
      <c r="I24" s="70">
        <f>I8-I9-I10+I11+I12-I13+I14+I15+I16+I17+I18+I19+I20+I22-I23+I21</f>
        <v>4722412</v>
      </c>
      <c r="J24" s="70">
        <f t="shared" ref="J24:K24" si="0">J8-J9-J10+J11+J12-J13+J14+J15+J16+J17+J18+J19+J20+J22-J23+J21</f>
        <v>11082638</v>
      </c>
      <c r="K24" s="70">
        <f t="shared" si="0"/>
        <v>5265498</v>
      </c>
    </row>
    <row r="25" spans="1:11" x14ac:dyDescent="0.2">
      <c r="A25" s="248" t="s">
        <v>79</v>
      </c>
      <c r="B25" s="248"/>
      <c r="C25" s="248"/>
      <c r="D25" s="248"/>
      <c r="E25" s="248"/>
      <c r="F25" s="248"/>
      <c r="G25" s="67">
        <v>18</v>
      </c>
      <c r="H25" s="68">
        <v>5536122</v>
      </c>
      <c r="I25" s="68">
        <v>2754587</v>
      </c>
      <c r="J25" s="68">
        <v>6034198</v>
      </c>
      <c r="K25" s="68">
        <v>2716044</v>
      </c>
    </row>
    <row r="26" spans="1:11" ht="24" customHeight="1" x14ac:dyDescent="0.2">
      <c r="A26" s="248" t="s">
        <v>238</v>
      </c>
      <c r="B26" s="248"/>
      <c r="C26" s="248"/>
      <c r="D26" s="248"/>
      <c r="E26" s="248"/>
      <c r="F26" s="248"/>
      <c r="G26" s="67">
        <v>19</v>
      </c>
      <c r="H26" s="68">
        <v>240011</v>
      </c>
      <c r="I26" s="68">
        <v>240011</v>
      </c>
      <c r="J26" s="68">
        <v>26000</v>
      </c>
      <c r="K26" s="68">
        <v>26000</v>
      </c>
    </row>
    <row r="27" spans="1:11" x14ac:dyDescent="0.2">
      <c r="A27" s="248" t="s">
        <v>80</v>
      </c>
      <c r="B27" s="248"/>
      <c r="C27" s="248"/>
      <c r="D27" s="248"/>
      <c r="E27" s="248"/>
      <c r="F27" s="248"/>
      <c r="G27" s="67">
        <v>20</v>
      </c>
      <c r="H27" s="68">
        <v>789993</v>
      </c>
      <c r="I27" s="68">
        <v>397469</v>
      </c>
      <c r="J27" s="68">
        <v>937678</v>
      </c>
      <c r="K27" s="68">
        <v>465528</v>
      </c>
    </row>
    <row r="28" spans="1:11" x14ac:dyDescent="0.2">
      <c r="A28" s="248" t="s">
        <v>81</v>
      </c>
      <c r="B28" s="248"/>
      <c r="C28" s="248"/>
      <c r="D28" s="248"/>
      <c r="E28" s="248"/>
      <c r="F28" s="248"/>
      <c r="G28" s="67">
        <v>21</v>
      </c>
      <c r="H28" s="68">
        <v>0</v>
      </c>
      <c r="I28" s="68">
        <v>0</v>
      </c>
      <c r="J28" s="68">
        <v>0</v>
      </c>
      <c r="K28" s="68">
        <v>0</v>
      </c>
    </row>
    <row r="29" spans="1:11" x14ac:dyDescent="0.2">
      <c r="A29" s="248" t="s">
        <v>248</v>
      </c>
      <c r="B29" s="248"/>
      <c r="C29" s="248"/>
      <c r="D29" s="248"/>
      <c r="E29" s="248"/>
      <c r="F29" s="248"/>
      <c r="G29" s="67">
        <v>22</v>
      </c>
      <c r="H29" s="68">
        <v>39372</v>
      </c>
      <c r="I29" s="68">
        <v>16462</v>
      </c>
      <c r="J29" s="68">
        <v>-640114</v>
      </c>
      <c r="K29" s="68">
        <v>-671990</v>
      </c>
    </row>
    <row r="30" spans="1:11" ht="35.25" customHeight="1" x14ac:dyDescent="0.2">
      <c r="A30" s="248" t="s">
        <v>249</v>
      </c>
      <c r="B30" s="248"/>
      <c r="C30" s="248"/>
      <c r="D30" s="248"/>
      <c r="E30" s="248"/>
      <c r="F30" s="248"/>
      <c r="G30" s="67">
        <v>23</v>
      </c>
      <c r="H30" s="68">
        <v>1439883</v>
      </c>
      <c r="I30" s="68">
        <v>892609</v>
      </c>
      <c r="J30" s="68">
        <v>3439282</v>
      </c>
      <c r="K30" s="68">
        <v>2184291</v>
      </c>
    </row>
    <row r="31" spans="1:11" ht="26.45" customHeight="1" x14ac:dyDescent="0.2">
      <c r="A31" s="248" t="s">
        <v>82</v>
      </c>
      <c r="B31" s="248"/>
      <c r="C31" s="248"/>
      <c r="D31" s="248"/>
      <c r="E31" s="248"/>
      <c r="F31" s="248"/>
      <c r="G31" s="67">
        <v>24</v>
      </c>
      <c r="H31" s="68">
        <v>0</v>
      </c>
      <c r="I31" s="68">
        <v>0</v>
      </c>
      <c r="J31" s="68">
        <v>0</v>
      </c>
      <c r="K31" s="68">
        <v>0</v>
      </c>
    </row>
    <row r="32" spans="1:11" ht="26.45" customHeight="1" x14ac:dyDescent="0.2">
      <c r="A32" s="248" t="s">
        <v>83</v>
      </c>
      <c r="B32" s="248"/>
      <c r="C32" s="248"/>
      <c r="D32" s="248"/>
      <c r="E32" s="248"/>
      <c r="F32" s="248"/>
      <c r="G32" s="67">
        <v>25</v>
      </c>
      <c r="H32" s="68">
        <v>0</v>
      </c>
      <c r="I32" s="68">
        <v>0</v>
      </c>
      <c r="J32" s="68">
        <v>0</v>
      </c>
      <c r="K32" s="68">
        <v>0</v>
      </c>
    </row>
    <row r="33" spans="1:11" ht="14.45" customHeight="1" x14ac:dyDescent="0.2">
      <c r="A33" s="248" t="s">
        <v>84</v>
      </c>
      <c r="B33" s="248"/>
      <c r="C33" s="248"/>
      <c r="D33" s="248"/>
      <c r="E33" s="248"/>
      <c r="F33" s="248"/>
      <c r="G33" s="67">
        <v>26</v>
      </c>
      <c r="H33" s="68">
        <v>0</v>
      </c>
      <c r="I33" s="68">
        <v>0</v>
      </c>
      <c r="J33" s="68">
        <v>0</v>
      </c>
      <c r="K33" s="68">
        <v>0</v>
      </c>
    </row>
    <row r="34" spans="1:11" ht="25.5" customHeight="1" x14ac:dyDescent="0.2">
      <c r="A34" s="248" t="s">
        <v>250</v>
      </c>
      <c r="B34" s="248"/>
      <c r="C34" s="248"/>
      <c r="D34" s="248"/>
      <c r="E34" s="248"/>
      <c r="F34" s="248"/>
      <c r="G34" s="67">
        <v>27</v>
      </c>
      <c r="H34" s="68">
        <v>0</v>
      </c>
      <c r="I34" s="68">
        <v>0</v>
      </c>
      <c r="J34" s="68">
        <v>0</v>
      </c>
      <c r="K34" s="68">
        <v>0</v>
      </c>
    </row>
    <row r="35" spans="1:11" ht="37.5" customHeight="1" x14ac:dyDescent="0.2">
      <c r="A35" s="248" t="s">
        <v>85</v>
      </c>
      <c r="B35" s="248"/>
      <c r="C35" s="248"/>
      <c r="D35" s="248"/>
      <c r="E35" s="248"/>
      <c r="F35" s="248"/>
      <c r="G35" s="67">
        <v>28</v>
      </c>
      <c r="H35" s="68">
        <v>0</v>
      </c>
      <c r="I35" s="68">
        <v>0</v>
      </c>
      <c r="J35" s="68">
        <v>0</v>
      </c>
      <c r="K35" s="68">
        <v>0</v>
      </c>
    </row>
    <row r="36" spans="1:11" ht="27.75" customHeight="1" x14ac:dyDescent="0.2">
      <c r="A36" s="254" t="s">
        <v>251</v>
      </c>
      <c r="B36" s="254"/>
      <c r="C36" s="254"/>
      <c r="D36" s="254"/>
      <c r="E36" s="254"/>
      <c r="F36" s="254"/>
      <c r="G36" s="69">
        <v>29</v>
      </c>
      <c r="H36" s="70">
        <f>H24-H25-H26+H28-H27-H29-H30-H31-H32+H33+H34+H35</f>
        <v>855649</v>
      </c>
      <c r="I36" s="70">
        <f>I24-I25-I26+I28-I27-I29-I30-I31-I32+I33+I34+I35</f>
        <v>421274</v>
      </c>
      <c r="J36" s="70">
        <f t="shared" ref="J36:K36" si="1">J24-J25-J26+J28-J27-J29-J30-J31-J32+J33+J34+J35</f>
        <v>1285594</v>
      </c>
      <c r="K36" s="70">
        <f t="shared" si="1"/>
        <v>545625</v>
      </c>
    </row>
    <row r="37" spans="1:11" ht="25.5" customHeight="1" x14ac:dyDescent="0.2">
      <c r="A37" s="248" t="s">
        <v>252</v>
      </c>
      <c r="B37" s="248"/>
      <c r="C37" s="248"/>
      <c r="D37" s="248"/>
      <c r="E37" s="248"/>
      <c r="F37" s="248"/>
      <c r="G37" s="67">
        <v>30</v>
      </c>
      <c r="H37" s="68">
        <v>160154</v>
      </c>
      <c r="I37" s="68">
        <v>76034</v>
      </c>
      <c r="J37" s="68">
        <v>236492</v>
      </c>
      <c r="K37" s="68">
        <v>102989</v>
      </c>
    </row>
    <row r="38" spans="1:11" ht="26.25" customHeight="1" x14ac:dyDescent="0.2">
      <c r="A38" s="254" t="s">
        <v>253</v>
      </c>
      <c r="B38" s="254"/>
      <c r="C38" s="254"/>
      <c r="D38" s="254"/>
      <c r="E38" s="254"/>
      <c r="F38" s="254"/>
      <c r="G38" s="69">
        <v>31</v>
      </c>
      <c r="H38" s="70">
        <f>H36-H37</f>
        <v>695495</v>
      </c>
      <c r="I38" s="70">
        <f>I36-I37</f>
        <v>345240</v>
      </c>
      <c r="J38" s="70">
        <f t="shared" ref="J38:K38" si="2">J36-J37</f>
        <v>1049102</v>
      </c>
      <c r="K38" s="70">
        <f t="shared" si="2"/>
        <v>442636</v>
      </c>
    </row>
    <row r="39" spans="1:11" ht="29.25" customHeight="1" x14ac:dyDescent="0.2">
      <c r="A39" s="254" t="s">
        <v>254</v>
      </c>
      <c r="B39" s="254"/>
      <c r="C39" s="254"/>
      <c r="D39" s="254"/>
      <c r="E39" s="254"/>
      <c r="F39" s="254"/>
      <c r="G39" s="69">
        <v>32</v>
      </c>
      <c r="H39" s="70">
        <f>H40-H41</f>
        <v>34095</v>
      </c>
      <c r="I39" s="70">
        <f>I40-I41</f>
        <v>1139</v>
      </c>
      <c r="J39" s="70">
        <f t="shared" ref="J39:K39" si="3">J40-J41</f>
        <v>28252</v>
      </c>
      <c r="K39" s="70">
        <f t="shared" si="3"/>
        <v>26538</v>
      </c>
    </row>
    <row r="40" spans="1:11" ht="27.75" customHeight="1" x14ac:dyDescent="0.2">
      <c r="A40" s="248" t="s">
        <v>86</v>
      </c>
      <c r="B40" s="248"/>
      <c r="C40" s="248"/>
      <c r="D40" s="248"/>
      <c r="E40" s="248"/>
      <c r="F40" s="248"/>
      <c r="G40" s="67">
        <v>33</v>
      </c>
      <c r="H40" s="68">
        <v>34095</v>
      </c>
      <c r="I40" s="68">
        <v>1139</v>
      </c>
      <c r="J40" s="68">
        <v>28252</v>
      </c>
      <c r="K40" s="68">
        <v>26538</v>
      </c>
    </row>
    <row r="41" spans="1:11" ht="22.9" customHeight="1" x14ac:dyDescent="0.2">
      <c r="A41" s="248" t="s">
        <v>87</v>
      </c>
      <c r="B41" s="248"/>
      <c r="C41" s="248"/>
      <c r="D41" s="248"/>
      <c r="E41" s="248"/>
      <c r="F41" s="248"/>
      <c r="G41" s="67">
        <v>34</v>
      </c>
      <c r="H41" s="68">
        <v>0</v>
      </c>
      <c r="I41" s="68">
        <v>0</v>
      </c>
      <c r="J41" s="68">
        <v>0</v>
      </c>
      <c r="K41" s="68">
        <v>0</v>
      </c>
    </row>
    <row r="42" spans="1:11" x14ac:dyDescent="0.2">
      <c r="A42" s="254" t="s">
        <v>255</v>
      </c>
      <c r="B42" s="254"/>
      <c r="C42" s="254"/>
      <c r="D42" s="254"/>
      <c r="E42" s="254"/>
      <c r="F42" s="254"/>
      <c r="G42" s="69">
        <v>35</v>
      </c>
      <c r="H42" s="70">
        <f>H38+H39</f>
        <v>729590</v>
      </c>
      <c r="I42" s="70">
        <f>I38+I39</f>
        <v>346379</v>
      </c>
      <c r="J42" s="70">
        <f t="shared" ref="J42:K42" si="4">J38+J39</f>
        <v>1077354</v>
      </c>
      <c r="K42" s="70">
        <f t="shared" si="4"/>
        <v>469174</v>
      </c>
    </row>
    <row r="43" spans="1:11" x14ac:dyDescent="0.2">
      <c r="A43" s="248" t="s">
        <v>88</v>
      </c>
      <c r="B43" s="248"/>
      <c r="C43" s="248"/>
      <c r="D43" s="248"/>
      <c r="E43" s="248"/>
      <c r="F43" s="248"/>
      <c r="G43" s="67">
        <v>36</v>
      </c>
      <c r="H43" s="68">
        <v>0</v>
      </c>
      <c r="I43" s="68">
        <v>0</v>
      </c>
      <c r="J43" s="68">
        <v>0</v>
      </c>
      <c r="K43" s="68">
        <v>0</v>
      </c>
    </row>
    <row r="44" spans="1:11" x14ac:dyDescent="0.2">
      <c r="A44" s="248" t="s">
        <v>89</v>
      </c>
      <c r="B44" s="248"/>
      <c r="C44" s="248"/>
      <c r="D44" s="248"/>
      <c r="E44" s="248"/>
      <c r="F44" s="248"/>
      <c r="G44" s="67">
        <v>37</v>
      </c>
      <c r="H44" s="68">
        <f>H42</f>
        <v>729590</v>
      </c>
      <c r="I44" s="68">
        <f t="shared" ref="I44:K44" si="5">I42</f>
        <v>346379</v>
      </c>
      <c r="J44" s="68">
        <f t="shared" si="5"/>
        <v>1077354</v>
      </c>
      <c r="K44" s="68">
        <f t="shared" si="5"/>
        <v>469174</v>
      </c>
    </row>
    <row r="45" spans="1:11" x14ac:dyDescent="0.2">
      <c r="A45" s="258" t="s">
        <v>14</v>
      </c>
      <c r="B45" s="259"/>
      <c r="C45" s="259"/>
      <c r="D45" s="259"/>
      <c r="E45" s="259"/>
      <c r="F45" s="259"/>
      <c r="G45" s="260"/>
      <c r="H45" s="260"/>
      <c r="I45" s="260"/>
      <c r="J45" s="261"/>
      <c r="K45" s="261"/>
    </row>
    <row r="46" spans="1:11" x14ac:dyDescent="0.2">
      <c r="A46" s="257" t="s">
        <v>90</v>
      </c>
      <c r="B46" s="257"/>
      <c r="C46" s="257"/>
      <c r="D46" s="257"/>
      <c r="E46" s="257"/>
      <c r="F46" s="257"/>
      <c r="G46" s="67">
        <v>38</v>
      </c>
      <c r="H46" s="71">
        <f>H42</f>
        <v>729590</v>
      </c>
      <c r="I46" s="71">
        <f>I42</f>
        <v>346379</v>
      </c>
      <c r="J46" s="71">
        <f t="shared" ref="J46:K46" si="6">J42</f>
        <v>1077354</v>
      </c>
      <c r="K46" s="71">
        <f t="shared" si="6"/>
        <v>469174</v>
      </c>
    </row>
    <row r="47" spans="1:11" x14ac:dyDescent="0.2">
      <c r="A47" s="253" t="s">
        <v>256</v>
      </c>
      <c r="B47" s="253"/>
      <c r="C47" s="253"/>
      <c r="D47" s="253"/>
      <c r="E47" s="253"/>
      <c r="F47" s="253"/>
      <c r="G47" s="69">
        <v>39</v>
      </c>
      <c r="H47" s="70">
        <f>H48+H60</f>
        <v>-8665279</v>
      </c>
      <c r="I47" s="70">
        <f>I48+I60</f>
        <v>-4262079</v>
      </c>
      <c r="J47" s="70">
        <f t="shared" ref="J47:K47" si="7">J48+J60</f>
        <v>11174765</v>
      </c>
      <c r="K47" s="70">
        <f t="shared" si="7"/>
        <v>108468</v>
      </c>
    </row>
    <row r="48" spans="1:11" ht="24.75" customHeight="1" x14ac:dyDescent="0.2">
      <c r="A48" s="255" t="s">
        <v>257</v>
      </c>
      <c r="B48" s="255"/>
      <c r="C48" s="255"/>
      <c r="D48" s="255"/>
      <c r="E48" s="255"/>
      <c r="F48" s="255"/>
      <c r="G48" s="69">
        <v>40</v>
      </c>
      <c r="H48" s="70">
        <f>SUM(H49:H55)+H58+H59</f>
        <v>-441712</v>
      </c>
      <c r="I48" s="70">
        <f>SUM(I49:I55)+I58+I59</f>
        <v>-334282</v>
      </c>
      <c r="J48" s="70">
        <f t="shared" ref="J48:K48" si="8">SUM(J49:J55)+J58+J59</f>
        <v>534664</v>
      </c>
      <c r="K48" s="70">
        <f t="shared" si="8"/>
        <v>108496</v>
      </c>
    </row>
    <row r="49" spans="1:11" x14ac:dyDescent="0.2">
      <c r="A49" s="256" t="s">
        <v>91</v>
      </c>
      <c r="B49" s="256"/>
      <c r="C49" s="256"/>
      <c r="D49" s="256"/>
      <c r="E49" s="256"/>
      <c r="F49" s="256"/>
      <c r="G49" s="67">
        <v>41</v>
      </c>
      <c r="H49" s="72">
        <v>0</v>
      </c>
      <c r="I49" s="72">
        <v>0</v>
      </c>
      <c r="J49" s="72">
        <v>0</v>
      </c>
      <c r="K49" s="72">
        <v>0</v>
      </c>
    </row>
    <row r="50" spans="1:11" x14ac:dyDescent="0.2">
      <c r="A50" s="256" t="s">
        <v>92</v>
      </c>
      <c r="B50" s="256"/>
      <c r="C50" s="256"/>
      <c r="D50" s="256"/>
      <c r="E50" s="256"/>
      <c r="F50" s="256"/>
      <c r="G50" s="67">
        <v>42</v>
      </c>
      <c r="H50" s="72">
        <v>0</v>
      </c>
      <c r="I50" s="72">
        <v>0</v>
      </c>
      <c r="J50" s="72">
        <v>0</v>
      </c>
      <c r="K50" s="72">
        <v>0</v>
      </c>
    </row>
    <row r="51" spans="1:11" ht="23.45" customHeight="1" x14ac:dyDescent="0.2">
      <c r="A51" s="256" t="s">
        <v>258</v>
      </c>
      <c r="B51" s="256"/>
      <c r="C51" s="256"/>
      <c r="D51" s="256"/>
      <c r="E51" s="256"/>
      <c r="F51" s="256"/>
      <c r="G51" s="67">
        <v>43</v>
      </c>
      <c r="H51" s="72">
        <v>0</v>
      </c>
      <c r="I51" s="72">
        <v>0</v>
      </c>
      <c r="J51" s="72">
        <v>0</v>
      </c>
      <c r="K51" s="72">
        <v>0</v>
      </c>
    </row>
    <row r="52" spans="1:11" ht="27" customHeight="1" x14ac:dyDescent="0.2">
      <c r="A52" s="256" t="s">
        <v>93</v>
      </c>
      <c r="B52" s="256"/>
      <c r="C52" s="256"/>
      <c r="D52" s="256"/>
      <c r="E52" s="256"/>
      <c r="F52" s="256"/>
      <c r="G52" s="67">
        <v>44</v>
      </c>
      <c r="H52" s="72">
        <v>0</v>
      </c>
      <c r="I52" s="72">
        <v>0</v>
      </c>
      <c r="J52" s="72">
        <v>0</v>
      </c>
      <c r="K52" s="72">
        <v>0</v>
      </c>
    </row>
    <row r="53" spans="1:11" ht="27" customHeight="1" x14ac:dyDescent="0.2">
      <c r="A53" s="256" t="s">
        <v>259</v>
      </c>
      <c r="B53" s="256"/>
      <c r="C53" s="256"/>
      <c r="D53" s="256"/>
      <c r="E53" s="256"/>
      <c r="F53" s="256"/>
      <c r="G53" s="67">
        <v>45</v>
      </c>
      <c r="H53" s="72">
        <v>0</v>
      </c>
      <c r="I53" s="72">
        <v>0</v>
      </c>
      <c r="J53" s="72">
        <v>0</v>
      </c>
      <c r="K53" s="72">
        <v>0</v>
      </c>
    </row>
    <row r="54" spans="1:11" ht="27.6" customHeight="1" x14ac:dyDescent="0.2">
      <c r="A54" s="256" t="s">
        <v>260</v>
      </c>
      <c r="B54" s="256"/>
      <c r="C54" s="256"/>
      <c r="D54" s="256"/>
      <c r="E54" s="256"/>
      <c r="F54" s="256"/>
      <c r="G54" s="67">
        <v>46</v>
      </c>
      <c r="H54" s="72">
        <v>-563676</v>
      </c>
      <c r="I54" s="72">
        <v>-413437</v>
      </c>
      <c r="J54" s="72">
        <v>621928</v>
      </c>
      <c r="K54" s="72">
        <v>125165</v>
      </c>
    </row>
    <row r="55" spans="1:11" ht="44.25" customHeight="1" x14ac:dyDescent="0.2">
      <c r="A55" s="272" t="s">
        <v>239</v>
      </c>
      <c r="B55" s="272"/>
      <c r="C55" s="272"/>
      <c r="D55" s="272"/>
      <c r="E55" s="272"/>
      <c r="F55" s="272"/>
      <c r="G55" s="67">
        <v>47</v>
      </c>
      <c r="H55" s="72">
        <v>0</v>
      </c>
      <c r="I55" s="72">
        <v>0</v>
      </c>
      <c r="J55" s="72">
        <v>0</v>
      </c>
      <c r="K55" s="72">
        <v>0</v>
      </c>
    </row>
    <row r="56" spans="1:11" ht="33" customHeight="1" x14ac:dyDescent="0.2">
      <c r="A56" s="272" t="s">
        <v>261</v>
      </c>
      <c r="B56" s="272"/>
      <c r="C56" s="272"/>
      <c r="D56" s="272"/>
      <c r="E56" s="272"/>
      <c r="F56" s="272"/>
      <c r="G56" s="67">
        <v>48</v>
      </c>
      <c r="H56" s="72">
        <v>0</v>
      </c>
      <c r="I56" s="72">
        <v>0</v>
      </c>
      <c r="J56" s="72">
        <v>0</v>
      </c>
      <c r="K56" s="72">
        <v>0</v>
      </c>
    </row>
    <row r="57" spans="1:11" ht="28.5" customHeight="1" x14ac:dyDescent="0.2">
      <c r="A57" s="272" t="s">
        <v>262</v>
      </c>
      <c r="B57" s="272"/>
      <c r="C57" s="272"/>
      <c r="D57" s="272"/>
      <c r="E57" s="272"/>
      <c r="F57" s="272"/>
      <c r="G57" s="67">
        <v>49</v>
      </c>
      <c r="H57" s="72">
        <v>0</v>
      </c>
      <c r="I57" s="72">
        <v>0</v>
      </c>
      <c r="J57" s="72">
        <v>0</v>
      </c>
      <c r="K57" s="72">
        <v>0</v>
      </c>
    </row>
    <row r="58" spans="1:11" ht="39" customHeight="1" x14ac:dyDescent="0.2">
      <c r="A58" s="272" t="s">
        <v>263</v>
      </c>
      <c r="B58" s="272"/>
      <c r="C58" s="272"/>
      <c r="D58" s="272"/>
      <c r="E58" s="272"/>
      <c r="F58" s="272"/>
      <c r="G58" s="67">
        <v>50</v>
      </c>
      <c r="H58" s="72">
        <v>0</v>
      </c>
      <c r="I58" s="72">
        <v>0</v>
      </c>
      <c r="J58" s="72">
        <v>0</v>
      </c>
      <c r="K58" s="72">
        <v>0</v>
      </c>
    </row>
    <row r="59" spans="1:11" ht="24" customHeight="1" x14ac:dyDescent="0.2">
      <c r="A59" s="272" t="s">
        <v>264</v>
      </c>
      <c r="B59" s="272"/>
      <c r="C59" s="272"/>
      <c r="D59" s="272"/>
      <c r="E59" s="272"/>
      <c r="F59" s="272"/>
      <c r="G59" s="67">
        <v>51</v>
      </c>
      <c r="H59" s="72">
        <v>121964</v>
      </c>
      <c r="I59" s="72">
        <v>79155</v>
      </c>
      <c r="J59" s="72">
        <v>-87264</v>
      </c>
      <c r="K59" s="72">
        <v>-16669</v>
      </c>
    </row>
    <row r="60" spans="1:11" ht="25.15" customHeight="1" x14ac:dyDescent="0.2">
      <c r="A60" s="255" t="s">
        <v>265</v>
      </c>
      <c r="B60" s="255"/>
      <c r="C60" s="255"/>
      <c r="D60" s="255"/>
      <c r="E60" s="255"/>
      <c r="F60" s="255"/>
      <c r="G60" s="69">
        <v>52</v>
      </c>
      <c r="H60" s="70">
        <f>SUM(H61:H68)</f>
        <v>-8223567</v>
      </c>
      <c r="I60" s="70">
        <f>SUM(I61:I68)</f>
        <v>-3927797</v>
      </c>
      <c r="J60" s="70">
        <f t="shared" ref="J60:K60" si="9">SUM(J61:J68)</f>
        <v>10640101</v>
      </c>
      <c r="K60" s="70">
        <f t="shared" si="9"/>
        <v>-28</v>
      </c>
    </row>
    <row r="61" spans="1:11" ht="12.75" customHeight="1" x14ac:dyDescent="0.2">
      <c r="A61" s="272" t="s">
        <v>94</v>
      </c>
      <c r="B61" s="272"/>
      <c r="C61" s="272"/>
      <c r="D61" s="272"/>
      <c r="E61" s="272"/>
      <c r="F61" s="272"/>
      <c r="G61" s="67">
        <v>53</v>
      </c>
      <c r="H61" s="72">
        <v>0</v>
      </c>
      <c r="I61" s="72">
        <v>0</v>
      </c>
      <c r="J61" s="72">
        <v>0</v>
      </c>
      <c r="K61" s="72">
        <v>0</v>
      </c>
    </row>
    <row r="62" spans="1:11" ht="12.75" customHeight="1" x14ac:dyDescent="0.2">
      <c r="A62" s="272" t="s">
        <v>266</v>
      </c>
      <c r="B62" s="272"/>
      <c r="C62" s="272"/>
      <c r="D62" s="272"/>
      <c r="E62" s="272"/>
      <c r="F62" s="272"/>
      <c r="G62" s="67">
        <v>54</v>
      </c>
      <c r="H62" s="72">
        <v>0</v>
      </c>
      <c r="I62" s="72">
        <v>0</v>
      </c>
      <c r="J62" s="72">
        <v>0</v>
      </c>
      <c r="K62" s="72">
        <v>0</v>
      </c>
    </row>
    <row r="63" spans="1:11" ht="12.75" customHeight="1" x14ac:dyDescent="0.2">
      <c r="A63" s="272" t="s">
        <v>267</v>
      </c>
      <c r="B63" s="272"/>
      <c r="C63" s="272"/>
      <c r="D63" s="272"/>
      <c r="E63" s="272"/>
      <c r="F63" s="272"/>
      <c r="G63" s="67">
        <v>55</v>
      </c>
      <c r="H63" s="72">
        <v>0</v>
      </c>
      <c r="I63" s="72">
        <v>0</v>
      </c>
      <c r="J63" s="72">
        <v>0</v>
      </c>
      <c r="K63" s="72">
        <v>0</v>
      </c>
    </row>
    <row r="64" spans="1:11" ht="12.75" customHeight="1" x14ac:dyDescent="0.2">
      <c r="A64" s="272" t="s">
        <v>95</v>
      </c>
      <c r="B64" s="272"/>
      <c r="C64" s="272"/>
      <c r="D64" s="272"/>
      <c r="E64" s="272"/>
      <c r="F64" s="272"/>
      <c r="G64" s="67">
        <v>56</v>
      </c>
      <c r="H64" s="72">
        <v>0</v>
      </c>
      <c r="I64" s="72">
        <v>0</v>
      </c>
      <c r="J64" s="72">
        <v>0</v>
      </c>
      <c r="K64" s="72">
        <v>0</v>
      </c>
    </row>
    <row r="65" spans="1:11" ht="25.5" customHeight="1" x14ac:dyDescent="0.2">
      <c r="A65" s="272" t="s">
        <v>96</v>
      </c>
      <c r="B65" s="272"/>
      <c r="C65" s="272"/>
      <c r="D65" s="272"/>
      <c r="E65" s="272"/>
      <c r="F65" s="272"/>
      <c r="G65" s="67">
        <v>57</v>
      </c>
      <c r="H65" s="72">
        <v>-10028740</v>
      </c>
      <c r="I65" s="72">
        <v>-4789994</v>
      </c>
      <c r="J65" s="72">
        <v>10640101</v>
      </c>
      <c r="K65" s="72">
        <v>-28</v>
      </c>
    </row>
    <row r="66" spans="1:11" ht="12.75" customHeight="1" x14ac:dyDescent="0.2">
      <c r="A66" s="272" t="s">
        <v>93</v>
      </c>
      <c r="B66" s="272"/>
      <c r="C66" s="272"/>
      <c r="D66" s="272"/>
      <c r="E66" s="272"/>
      <c r="F66" s="272"/>
      <c r="G66" s="67">
        <v>58</v>
      </c>
      <c r="H66" s="72">
        <v>0</v>
      </c>
      <c r="I66" s="72">
        <v>0</v>
      </c>
      <c r="J66" s="72">
        <v>0</v>
      </c>
      <c r="K66" s="72">
        <v>0</v>
      </c>
    </row>
    <row r="67" spans="1:11" ht="24.75" customHeight="1" x14ac:dyDescent="0.2">
      <c r="A67" s="272" t="s">
        <v>97</v>
      </c>
      <c r="B67" s="272"/>
      <c r="C67" s="272"/>
      <c r="D67" s="272"/>
      <c r="E67" s="272"/>
      <c r="F67" s="272"/>
      <c r="G67" s="67">
        <v>59</v>
      </c>
      <c r="H67" s="72">
        <v>0</v>
      </c>
      <c r="I67" s="72">
        <v>0</v>
      </c>
      <c r="J67" s="72">
        <v>0</v>
      </c>
      <c r="K67" s="72">
        <v>0</v>
      </c>
    </row>
    <row r="68" spans="1:11" ht="22.9" customHeight="1" x14ac:dyDescent="0.2">
      <c r="A68" s="272" t="s">
        <v>98</v>
      </c>
      <c r="B68" s="272"/>
      <c r="C68" s="272"/>
      <c r="D68" s="272"/>
      <c r="E68" s="272"/>
      <c r="F68" s="272"/>
      <c r="G68" s="67">
        <v>60</v>
      </c>
      <c r="H68" s="72">
        <v>1805173</v>
      </c>
      <c r="I68" s="72">
        <v>862197</v>
      </c>
      <c r="J68" s="72">
        <v>0</v>
      </c>
      <c r="K68" s="72">
        <v>0</v>
      </c>
    </row>
    <row r="69" spans="1:11" ht="12.75" customHeight="1" x14ac:dyDescent="0.2">
      <c r="A69" s="255" t="s">
        <v>268</v>
      </c>
      <c r="B69" s="255"/>
      <c r="C69" s="255"/>
      <c r="D69" s="255"/>
      <c r="E69" s="255"/>
      <c r="F69" s="255"/>
      <c r="G69" s="69">
        <v>61</v>
      </c>
      <c r="H69" s="73">
        <f>H46+H47</f>
        <v>-7935689</v>
      </c>
      <c r="I69" s="73">
        <f>I46+I47</f>
        <v>-3915700</v>
      </c>
      <c r="J69" s="73">
        <f t="shared" ref="J69:K69" si="10">J46+J47</f>
        <v>12252119</v>
      </c>
      <c r="K69" s="73">
        <f t="shared" si="10"/>
        <v>577642</v>
      </c>
    </row>
    <row r="70" spans="1:11" ht="12.75" customHeight="1" x14ac:dyDescent="0.2">
      <c r="A70" s="275" t="s">
        <v>99</v>
      </c>
      <c r="B70" s="275"/>
      <c r="C70" s="275"/>
      <c r="D70" s="275"/>
      <c r="E70" s="275"/>
      <c r="F70" s="275"/>
      <c r="G70" s="67">
        <v>62</v>
      </c>
      <c r="H70" s="68">
        <v>0</v>
      </c>
      <c r="I70" s="68">
        <v>0</v>
      </c>
      <c r="J70" s="68">
        <v>0</v>
      </c>
      <c r="K70" s="68">
        <v>0</v>
      </c>
    </row>
    <row r="71" spans="1:11" x14ac:dyDescent="0.2">
      <c r="A71" s="257" t="s">
        <v>100</v>
      </c>
      <c r="B71" s="257"/>
      <c r="C71" s="257"/>
      <c r="D71" s="257"/>
      <c r="E71" s="257"/>
      <c r="F71" s="257"/>
      <c r="G71" s="67">
        <v>63</v>
      </c>
      <c r="H71" s="72">
        <f>H69</f>
        <v>-7935689</v>
      </c>
      <c r="I71" s="74">
        <f t="shared" ref="I71:K71" si="11">I69</f>
        <v>-3915700</v>
      </c>
      <c r="J71" s="74">
        <f t="shared" si="11"/>
        <v>12252119</v>
      </c>
      <c r="K71" s="74">
        <f t="shared" si="11"/>
        <v>577642</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59"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110" zoomScaleNormal="100" workbookViewId="0">
      <selection activeCell="A3" sqref="A3:I3"/>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49" t="s">
        <v>154</v>
      </c>
      <c r="B1" s="278"/>
      <c r="C1" s="278"/>
      <c r="D1" s="278"/>
      <c r="E1" s="278"/>
      <c r="F1" s="278"/>
      <c r="G1" s="278"/>
      <c r="H1" s="278"/>
    </row>
    <row r="2" spans="1:9" ht="12.75" customHeight="1" x14ac:dyDescent="0.2">
      <c r="A2" s="251" t="s">
        <v>376</v>
      </c>
      <c r="B2" s="252"/>
      <c r="C2" s="252"/>
      <c r="D2" s="252"/>
      <c r="E2" s="252"/>
      <c r="F2" s="252"/>
      <c r="G2" s="252"/>
      <c r="H2" s="252"/>
    </row>
    <row r="3" spans="1:9" x14ac:dyDescent="0.2">
      <c r="A3" s="262" t="s">
        <v>282</v>
      </c>
      <c r="B3" s="279"/>
      <c r="C3" s="279"/>
      <c r="D3" s="279"/>
      <c r="E3" s="279"/>
      <c r="F3" s="279"/>
      <c r="G3" s="279"/>
      <c r="H3" s="279"/>
      <c r="I3" s="263"/>
    </row>
    <row r="4" spans="1:9" x14ac:dyDescent="0.2">
      <c r="A4" s="280" t="s">
        <v>297</v>
      </c>
      <c r="B4" s="281"/>
      <c r="C4" s="281"/>
      <c r="D4" s="281"/>
      <c r="E4" s="281"/>
      <c r="F4" s="281"/>
      <c r="G4" s="281"/>
      <c r="H4" s="281"/>
      <c r="I4" s="266"/>
    </row>
    <row r="5" spans="1:9" ht="45" x14ac:dyDescent="0.2">
      <c r="A5" s="282" t="s">
        <v>2</v>
      </c>
      <c r="B5" s="277"/>
      <c r="C5" s="277"/>
      <c r="D5" s="277"/>
      <c r="E5" s="277"/>
      <c r="F5" s="277"/>
      <c r="G5" s="75" t="s">
        <v>5</v>
      </c>
      <c r="H5" s="66" t="s">
        <v>194</v>
      </c>
      <c r="I5" s="66" t="s">
        <v>269</v>
      </c>
    </row>
    <row r="6" spans="1:9" x14ac:dyDescent="0.2">
      <c r="A6" s="276">
        <v>1</v>
      </c>
      <c r="B6" s="277"/>
      <c r="C6" s="277"/>
      <c r="D6" s="277"/>
      <c r="E6" s="277"/>
      <c r="F6" s="277"/>
      <c r="G6" s="65">
        <v>2</v>
      </c>
      <c r="H6" s="66" t="s">
        <v>6</v>
      </c>
      <c r="I6" s="66" t="s">
        <v>7</v>
      </c>
    </row>
    <row r="7" spans="1:9" x14ac:dyDescent="0.2">
      <c r="A7" s="284" t="s">
        <v>108</v>
      </c>
      <c r="B7" s="285"/>
      <c r="C7" s="285"/>
      <c r="D7" s="285"/>
      <c r="E7" s="285"/>
      <c r="F7" s="285"/>
      <c r="G7" s="285"/>
      <c r="H7" s="285"/>
      <c r="I7" s="285"/>
    </row>
    <row r="8" spans="1:9" x14ac:dyDescent="0.2">
      <c r="A8" s="283" t="s">
        <v>101</v>
      </c>
      <c r="B8" s="283"/>
      <c r="C8" s="283"/>
      <c r="D8" s="283"/>
      <c r="E8" s="283"/>
      <c r="F8" s="283"/>
      <c r="G8" s="67">
        <v>1</v>
      </c>
      <c r="H8" s="76">
        <v>0</v>
      </c>
      <c r="I8" s="76">
        <v>0</v>
      </c>
    </row>
    <row r="9" spans="1:9" x14ac:dyDescent="0.2">
      <c r="A9" s="283" t="s">
        <v>102</v>
      </c>
      <c r="B9" s="283"/>
      <c r="C9" s="283"/>
      <c r="D9" s="283"/>
      <c r="E9" s="283"/>
      <c r="F9" s="283"/>
      <c r="G9" s="67">
        <v>2</v>
      </c>
      <c r="H9" s="76">
        <v>0</v>
      </c>
      <c r="I9" s="76">
        <v>0</v>
      </c>
    </row>
    <row r="10" spans="1:9" x14ac:dyDescent="0.2">
      <c r="A10" s="283" t="s">
        <v>103</v>
      </c>
      <c r="B10" s="283"/>
      <c r="C10" s="283"/>
      <c r="D10" s="283"/>
      <c r="E10" s="283"/>
      <c r="F10" s="283"/>
      <c r="G10" s="67">
        <v>3</v>
      </c>
      <c r="H10" s="76">
        <v>0</v>
      </c>
      <c r="I10" s="76">
        <v>0</v>
      </c>
    </row>
    <row r="11" spans="1:9" x14ac:dyDescent="0.2">
      <c r="A11" s="283" t="s">
        <v>104</v>
      </c>
      <c r="B11" s="283"/>
      <c r="C11" s="283"/>
      <c r="D11" s="283"/>
      <c r="E11" s="283"/>
      <c r="F11" s="283"/>
      <c r="G11" s="67">
        <v>4</v>
      </c>
      <c r="H11" s="76">
        <v>0</v>
      </c>
      <c r="I11" s="76">
        <v>0</v>
      </c>
    </row>
    <row r="12" spans="1:9" x14ac:dyDescent="0.2">
      <c r="A12" s="283" t="s">
        <v>105</v>
      </c>
      <c r="B12" s="283"/>
      <c r="C12" s="283"/>
      <c r="D12" s="283"/>
      <c r="E12" s="283"/>
      <c r="F12" s="283"/>
      <c r="G12" s="67">
        <v>5</v>
      </c>
      <c r="H12" s="76">
        <v>0</v>
      </c>
      <c r="I12" s="76">
        <v>0</v>
      </c>
    </row>
    <row r="13" spans="1:9" ht="22.5" customHeight="1" x14ac:dyDescent="0.2">
      <c r="A13" s="283" t="s">
        <v>125</v>
      </c>
      <c r="B13" s="283"/>
      <c r="C13" s="283"/>
      <c r="D13" s="283"/>
      <c r="E13" s="283"/>
      <c r="F13" s="283"/>
      <c r="G13" s="67">
        <v>6</v>
      </c>
      <c r="H13" s="76">
        <v>0</v>
      </c>
      <c r="I13" s="76">
        <v>0</v>
      </c>
    </row>
    <row r="14" spans="1:9" x14ac:dyDescent="0.2">
      <c r="A14" s="283" t="s">
        <v>106</v>
      </c>
      <c r="B14" s="283"/>
      <c r="C14" s="283"/>
      <c r="D14" s="283"/>
      <c r="E14" s="283"/>
      <c r="F14" s="283"/>
      <c r="G14" s="67">
        <v>7</v>
      </c>
      <c r="H14" s="76">
        <v>0</v>
      </c>
      <c r="I14" s="76">
        <v>0</v>
      </c>
    </row>
    <row r="15" spans="1:9" x14ac:dyDescent="0.2">
      <c r="A15" s="283" t="s">
        <v>107</v>
      </c>
      <c r="B15" s="283"/>
      <c r="C15" s="283"/>
      <c r="D15" s="283"/>
      <c r="E15" s="283"/>
      <c r="F15" s="283"/>
      <c r="G15" s="67">
        <v>8</v>
      </c>
      <c r="H15" s="76">
        <v>0</v>
      </c>
      <c r="I15" s="76">
        <v>0</v>
      </c>
    </row>
    <row r="16" spans="1:9" x14ac:dyDescent="0.2">
      <c r="A16" s="284" t="s">
        <v>109</v>
      </c>
      <c r="B16" s="285"/>
      <c r="C16" s="285"/>
      <c r="D16" s="285"/>
      <c r="E16" s="285"/>
      <c r="F16" s="285"/>
      <c r="G16" s="285"/>
      <c r="H16" s="285"/>
      <c r="I16" s="285"/>
    </row>
    <row r="17" spans="1:9" x14ac:dyDescent="0.2">
      <c r="A17" s="283" t="s">
        <v>110</v>
      </c>
      <c r="B17" s="283"/>
      <c r="C17" s="283"/>
      <c r="D17" s="283"/>
      <c r="E17" s="283"/>
      <c r="F17" s="283"/>
      <c r="G17" s="67">
        <v>9</v>
      </c>
      <c r="H17" s="76">
        <v>889744</v>
      </c>
      <c r="I17" s="76">
        <v>1313846</v>
      </c>
    </row>
    <row r="18" spans="1:9" x14ac:dyDescent="0.2">
      <c r="A18" s="283" t="s">
        <v>111</v>
      </c>
      <c r="B18" s="283"/>
      <c r="C18" s="283"/>
      <c r="D18" s="283"/>
      <c r="E18" s="283"/>
      <c r="F18" s="283"/>
      <c r="G18" s="67"/>
      <c r="H18" s="76"/>
      <c r="I18" s="76"/>
    </row>
    <row r="19" spans="1:9" x14ac:dyDescent="0.2">
      <c r="A19" s="283" t="s">
        <v>112</v>
      </c>
      <c r="B19" s="283"/>
      <c r="C19" s="283"/>
      <c r="D19" s="283"/>
      <c r="E19" s="283"/>
      <c r="F19" s="283"/>
      <c r="G19" s="67">
        <v>10</v>
      </c>
      <c r="H19" s="76">
        <v>1525119</v>
      </c>
      <c r="I19" s="76">
        <v>2847168</v>
      </c>
    </row>
    <row r="20" spans="1:9" x14ac:dyDescent="0.2">
      <c r="A20" s="283" t="s">
        <v>113</v>
      </c>
      <c r="B20" s="283"/>
      <c r="C20" s="283"/>
      <c r="D20" s="283"/>
      <c r="E20" s="283"/>
      <c r="F20" s="283"/>
      <c r="G20" s="67">
        <v>11</v>
      </c>
      <c r="H20" s="76">
        <v>789993</v>
      </c>
      <c r="I20" s="76">
        <v>937678</v>
      </c>
    </row>
    <row r="21" spans="1:9" ht="23.25" customHeight="1" x14ac:dyDescent="0.2">
      <c r="A21" s="283" t="s">
        <v>114</v>
      </c>
      <c r="B21" s="283"/>
      <c r="C21" s="283"/>
      <c r="D21" s="283"/>
      <c r="E21" s="283"/>
      <c r="F21" s="283"/>
      <c r="G21" s="67">
        <v>12</v>
      </c>
      <c r="H21" s="76">
        <v>292515</v>
      </c>
      <c r="I21" s="76">
        <v>1120081</v>
      </c>
    </row>
    <row r="22" spans="1:9" x14ac:dyDescent="0.2">
      <c r="A22" s="283" t="s">
        <v>115</v>
      </c>
      <c r="B22" s="283"/>
      <c r="C22" s="283"/>
      <c r="D22" s="283"/>
      <c r="E22" s="283"/>
      <c r="F22" s="283"/>
      <c r="G22" s="67">
        <v>13</v>
      </c>
      <c r="H22" s="76">
        <v>-471632</v>
      </c>
      <c r="I22" s="76">
        <v>305</v>
      </c>
    </row>
    <row r="23" spans="1:9" x14ac:dyDescent="0.2">
      <c r="A23" s="283" t="s">
        <v>116</v>
      </c>
      <c r="B23" s="283"/>
      <c r="C23" s="283"/>
      <c r="D23" s="283"/>
      <c r="E23" s="283"/>
      <c r="F23" s="283"/>
      <c r="G23" s="67">
        <v>14</v>
      </c>
      <c r="H23" s="76">
        <v>69549</v>
      </c>
      <c r="I23" s="76">
        <v>-96561</v>
      </c>
    </row>
    <row r="24" spans="1:9" x14ac:dyDescent="0.2">
      <c r="A24" s="284" t="s">
        <v>117</v>
      </c>
      <c r="B24" s="285"/>
      <c r="C24" s="285"/>
      <c r="D24" s="285"/>
      <c r="E24" s="285"/>
      <c r="F24" s="285"/>
      <c r="G24" s="285"/>
      <c r="H24" s="285"/>
      <c r="I24" s="285"/>
    </row>
    <row r="25" spans="1:9" x14ac:dyDescent="0.2">
      <c r="A25" s="283" t="s">
        <v>118</v>
      </c>
      <c r="B25" s="283"/>
      <c r="C25" s="283"/>
      <c r="D25" s="283"/>
      <c r="E25" s="283"/>
      <c r="F25" s="283"/>
      <c r="G25" s="67">
        <v>15</v>
      </c>
      <c r="H25" s="76">
        <v>49055</v>
      </c>
      <c r="I25" s="76">
        <v>0</v>
      </c>
    </row>
    <row r="26" spans="1:9" x14ac:dyDescent="0.2">
      <c r="A26" s="283" t="s">
        <v>119</v>
      </c>
      <c r="B26" s="283"/>
      <c r="C26" s="283"/>
      <c r="D26" s="283"/>
      <c r="E26" s="283"/>
      <c r="F26" s="283"/>
      <c r="G26" s="67">
        <v>16</v>
      </c>
      <c r="H26" s="76">
        <v>16402</v>
      </c>
      <c r="I26" s="76">
        <v>-5022326</v>
      </c>
    </row>
    <row r="27" spans="1:9" x14ac:dyDescent="0.2">
      <c r="A27" s="283" t="s">
        <v>120</v>
      </c>
      <c r="B27" s="283"/>
      <c r="C27" s="283"/>
      <c r="D27" s="283"/>
      <c r="E27" s="283"/>
      <c r="F27" s="283"/>
      <c r="G27" s="67">
        <v>17</v>
      </c>
      <c r="H27" s="76">
        <v>-36480938</v>
      </c>
      <c r="I27" s="76">
        <v>-24426053</v>
      </c>
    </row>
    <row r="28" spans="1:9" ht="25.5" customHeight="1" x14ac:dyDescent="0.2">
      <c r="A28" s="283" t="s">
        <v>121</v>
      </c>
      <c r="B28" s="283"/>
      <c r="C28" s="283"/>
      <c r="D28" s="283"/>
      <c r="E28" s="283"/>
      <c r="F28" s="283"/>
      <c r="G28" s="67">
        <v>18</v>
      </c>
      <c r="H28" s="76">
        <v>-7438664</v>
      </c>
      <c r="I28" s="76">
        <v>126860</v>
      </c>
    </row>
    <row r="29" spans="1:9" ht="23.25" customHeight="1" x14ac:dyDescent="0.2">
      <c r="A29" s="283" t="s">
        <v>122</v>
      </c>
      <c r="B29" s="283"/>
      <c r="C29" s="283"/>
      <c r="D29" s="283"/>
      <c r="E29" s="283"/>
      <c r="F29" s="283"/>
      <c r="G29" s="67">
        <v>19</v>
      </c>
      <c r="H29" s="76">
        <v>0</v>
      </c>
      <c r="I29" s="76">
        <v>0</v>
      </c>
    </row>
    <row r="30" spans="1:9" ht="27.75" customHeight="1" x14ac:dyDescent="0.2">
      <c r="A30" s="283" t="s">
        <v>123</v>
      </c>
      <c r="B30" s="283"/>
      <c r="C30" s="283"/>
      <c r="D30" s="283"/>
      <c r="E30" s="283"/>
      <c r="F30" s="283"/>
      <c r="G30" s="67">
        <v>20</v>
      </c>
      <c r="H30" s="76">
        <v>0</v>
      </c>
      <c r="I30" s="76">
        <v>0</v>
      </c>
    </row>
    <row r="31" spans="1:9" ht="27.75" customHeight="1" x14ac:dyDescent="0.2">
      <c r="A31" s="283" t="s">
        <v>124</v>
      </c>
      <c r="B31" s="283"/>
      <c r="C31" s="283"/>
      <c r="D31" s="283"/>
      <c r="E31" s="283"/>
      <c r="F31" s="283"/>
      <c r="G31" s="67">
        <v>21</v>
      </c>
      <c r="H31" s="76">
        <v>17299058</v>
      </c>
      <c r="I31" s="76">
        <v>1283227</v>
      </c>
    </row>
    <row r="32" spans="1:9" ht="29.25" customHeight="1" x14ac:dyDescent="0.2">
      <c r="A32" s="283" t="s">
        <v>126</v>
      </c>
      <c r="B32" s="283"/>
      <c r="C32" s="283"/>
      <c r="D32" s="283"/>
      <c r="E32" s="283"/>
      <c r="F32" s="283"/>
      <c r="G32" s="67">
        <v>22</v>
      </c>
      <c r="H32" s="76">
        <v>1532846</v>
      </c>
      <c r="I32" s="76">
        <v>-18131674</v>
      </c>
    </row>
    <row r="33" spans="1:9" x14ac:dyDescent="0.2">
      <c r="A33" s="283" t="s">
        <v>127</v>
      </c>
      <c r="B33" s="283"/>
      <c r="C33" s="283"/>
      <c r="D33" s="283"/>
      <c r="E33" s="283"/>
      <c r="F33" s="283"/>
      <c r="G33" s="67">
        <v>23</v>
      </c>
      <c r="H33" s="76">
        <v>-98089</v>
      </c>
      <c r="I33" s="76">
        <v>-81516</v>
      </c>
    </row>
    <row r="34" spans="1:9" x14ac:dyDescent="0.2">
      <c r="A34" s="283" t="s">
        <v>128</v>
      </c>
      <c r="B34" s="283"/>
      <c r="C34" s="283"/>
      <c r="D34" s="283"/>
      <c r="E34" s="283"/>
      <c r="F34" s="283"/>
      <c r="G34" s="67">
        <v>24</v>
      </c>
      <c r="H34" s="76">
        <v>118440</v>
      </c>
      <c r="I34" s="76">
        <v>1926093</v>
      </c>
    </row>
    <row r="35" spans="1:9" x14ac:dyDescent="0.2">
      <c r="A35" s="283" t="s">
        <v>129</v>
      </c>
      <c r="B35" s="283"/>
      <c r="C35" s="283"/>
      <c r="D35" s="283"/>
      <c r="E35" s="283"/>
      <c r="F35" s="283"/>
      <c r="G35" s="67">
        <v>25</v>
      </c>
      <c r="H35" s="76">
        <v>-788968</v>
      </c>
      <c r="I35" s="76">
        <v>-9525025</v>
      </c>
    </row>
    <row r="36" spans="1:9" x14ac:dyDescent="0.2">
      <c r="A36" s="283" t="s">
        <v>130</v>
      </c>
      <c r="B36" s="283"/>
      <c r="C36" s="283"/>
      <c r="D36" s="283"/>
      <c r="E36" s="283"/>
      <c r="F36" s="283"/>
      <c r="G36" s="67">
        <v>26</v>
      </c>
      <c r="H36" s="76">
        <v>31046</v>
      </c>
      <c r="I36" s="76">
        <v>2158893</v>
      </c>
    </row>
    <row r="37" spans="1:9" x14ac:dyDescent="0.2">
      <c r="A37" s="283" t="s">
        <v>131</v>
      </c>
      <c r="B37" s="283"/>
      <c r="C37" s="283"/>
      <c r="D37" s="283"/>
      <c r="E37" s="283"/>
      <c r="F37" s="283"/>
      <c r="G37" s="67">
        <v>27</v>
      </c>
      <c r="H37" s="76">
        <v>-13413827</v>
      </c>
      <c r="I37" s="76">
        <v>15470530</v>
      </c>
    </row>
    <row r="38" spans="1:9" x14ac:dyDescent="0.2">
      <c r="A38" s="283" t="s">
        <v>132</v>
      </c>
      <c r="B38" s="283"/>
      <c r="C38" s="283"/>
      <c r="D38" s="283"/>
      <c r="E38" s="283"/>
      <c r="F38" s="283"/>
      <c r="G38" s="67">
        <v>28</v>
      </c>
      <c r="H38" s="76">
        <v>0</v>
      </c>
      <c r="I38" s="76">
        <v>0</v>
      </c>
    </row>
    <row r="39" spans="1:9" x14ac:dyDescent="0.2">
      <c r="A39" s="283" t="s">
        <v>133</v>
      </c>
      <c r="B39" s="283"/>
      <c r="C39" s="283"/>
      <c r="D39" s="283"/>
      <c r="E39" s="283"/>
      <c r="F39" s="283"/>
      <c r="G39" s="67">
        <v>29</v>
      </c>
      <c r="H39" s="76">
        <v>503022</v>
      </c>
      <c r="I39" s="76">
        <v>-469890</v>
      </c>
    </row>
    <row r="40" spans="1:9" x14ac:dyDescent="0.2">
      <c r="A40" s="283" t="s">
        <v>134</v>
      </c>
      <c r="B40" s="283"/>
      <c r="C40" s="283"/>
      <c r="D40" s="283"/>
      <c r="E40" s="283"/>
      <c r="F40" s="283"/>
      <c r="G40" s="67">
        <v>30</v>
      </c>
      <c r="H40" s="76">
        <v>6570502</v>
      </c>
      <c r="I40" s="76">
        <v>7678029</v>
      </c>
    </row>
    <row r="41" spans="1:9" x14ac:dyDescent="0.2">
      <c r="A41" s="283" t="s">
        <v>135</v>
      </c>
      <c r="B41" s="283"/>
      <c r="C41" s="283"/>
      <c r="D41" s="283"/>
      <c r="E41" s="283"/>
      <c r="F41" s="283"/>
      <c r="G41" s="67">
        <v>31</v>
      </c>
      <c r="H41" s="76">
        <v>81667</v>
      </c>
      <c r="I41" s="76">
        <v>111824</v>
      </c>
    </row>
    <row r="42" spans="1:9" x14ac:dyDescent="0.2">
      <c r="A42" s="283" t="s">
        <v>136</v>
      </c>
      <c r="B42" s="283"/>
      <c r="C42" s="283"/>
      <c r="D42" s="283"/>
      <c r="E42" s="283"/>
      <c r="F42" s="283"/>
      <c r="G42" s="67">
        <v>32</v>
      </c>
      <c r="H42" s="76">
        <v>-266446</v>
      </c>
      <c r="I42" s="76">
        <v>-354296</v>
      </c>
    </row>
    <row r="43" spans="1:9" x14ac:dyDescent="0.2">
      <c r="A43" s="283" t="s">
        <v>137</v>
      </c>
      <c r="B43" s="283"/>
      <c r="C43" s="283"/>
      <c r="D43" s="283"/>
      <c r="E43" s="283"/>
      <c r="F43" s="283"/>
      <c r="G43" s="67">
        <v>33</v>
      </c>
      <c r="H43" s="76">
        <v>-219030</v>
      </c>
      <c r="I43" s="76">
        <v>-593886</v>
      </c>
    </row>
    <row r="44" spans="1:9" ht="13.5" customHeight="1" x14ac:dyDescent="0.2">
      <c r="A44" s="286" t="s">
        <v>138</v>
      </c>
      <c r="B44" s="286"/>
      <c r="C44" s="286"/>
      <c r="D44" s="286"/>
      <c r="E44" s="286"/>
      <c r="F44" s="286"/>
      <c r="G44" s="67">
        <v>34</v>
      </c>
      <c r="H44" s="77">
        <f>SUM(H25:H43)+SUM(H17:H23)+SUM(H8:H15)</f>
        <v>-29408636</v>
      </c>
      <c r="I44" s="77">
        <f>SUM(I25:I43)+SUM(I17:I23)+SUM(I8:I15)</f>
        <v>-23726693</v>
      </c>
    </row>
    <row r="45" spans="1:9" x14ac:dyDescent="0.2">
      <c r="A45" s="284" t="s">
        <v>15</v>
      </c>
      <c r="B45" s="285"/>
      <c r="C45" s="285"/>
      <c r="D45" s="285"/>
      <c r="E45" s="285"/>
      <c r="F45" s="285"/>
      <c r="G45" s="285"/>
      <c r="H45" s="285"/>
      <c r="I45" s="285"/>
    </row>
    <row r="46" spans="1:9" ht="24.75" customHeight="1" x14ac:dyDescent="0.2">
      <c r="A46" s="283" t="s">
        <v>139</v>
      </c>
      <c r="B46" s="283"/>
      <c r="C46" s="283"/>
      <c r="D46" s="283"/>
      <c r="E46" s="283"/>
      <c r="F46" s="283"/>
      <c r="G46" s="67">
        <v>35</v>
      </c>
      <c r="H46" s="76">
        <v>1026558</v>
      </c>
      <c r="I46" s="76">
        <v>-44798</v>
      </c>
    </row>
    <row r="47" spans="1:9" ht="26.25" customHeight="1" x14ac:dyDescent="0.2">
      <c r="A47" s="283" t="s">
        <v>140</v>
      </c>
      <c r="B47" s="283"/>
      <c r="C47" s="283"/>
      <c r="D47" s="283"/>
      <c r="E47" s="283"/>
      <c r="F47" s="283"/>
      <c r="G47" s="67">
        <v>36</v>
      </c>
      <c r="H47" s="76">
        <v>0</v>
      </c>
      <c r="I47" s="76">
        <v>0</v>
      </c>
    </row>
    <row r="48" spans="1:9" ht="24" customHeight="1" x14ac:dyDescent="0.2">
      <c r="A48" s="283" t="s">
        <v>141</v>
      </c>
      <c r="B48" s="283"/>
      <c r="C48" s="283"/>
      <c r="D48" s="283"/>
      <c r="E48" s="283"/>
      <c r="F48" s="283"/>
      <c r="G48" s="67">
        <v>37</v>
      </c>
      <c r="H48" s="76">
        <v>0</v>
      </c>
      <c r="I48" s="76">
        <v>0</v>
      </c>
    </row>
    <row r="49" spans="1:9" x14ac:dyDescent="0.2">
      <c r="A49" s="283" t="s">
        <v>142</v>
      </c>
      <c r="B49" s="283"/>
      <c r="C49" s="283"/>
      <c r="D49" s="283"/>
      <c r="E49" s="283"/>
      <c r="F49" s="283"/>
      <c r="G49" s="67">
        <v>38</v>
      </c>
      <c r="H49" s="76">
        <v>0</v>
      </c>
      <c r="I49" s="76">
        <v>0</v>
      </c>
    </row>
    <row r="50" spans="1:9" x14ac:dyDescent="0.2">
      <c r="A50" s="283" t="s">
        <v>143</v>
      </c>
      <c r="B50" s="283"/>
      <c r="C50" s="283"/>
      <c r="D50" s="283"/>
      <c r="E50" s="283"/>
      <c r="F50" s="283"/>
      <c r="G50" s="67">
        <v>39</v>
      </c>
      <c r="H50" s="76">
        <v>110551</v>
      </c>
      <c r="I50" s="76">
        <v>239774</v>
      </c>
    </row>
    <row r="51" spans="1:9" x14ac:dyDescent="0.2">
      <c r="A51" s="286" t="s">
        <v>144</v>
      </c>
      <c r="B51" s="286"/>
      <c r="C51" s="286"/>
      <c r="D51" s="286"/>
      <c r="E51" s="286"/>
      <c r="F51" s="286"/>
      <c r="G51" s="67">
        <v>40</v>
      </c>
      <c r="H51" s="77">
        <f>SUM(H46:H50)</f>
        <v>1137109</v>
      </c>
      <c r="I51" s="77">
        <f>SUM(I46:I50)</f>
        <v>194976</v>
      </c>
    </row>
    <row r="52" spans="1:9" x14ac:dyDescent="0.2">
      <c r="A52" s="284" t="s">
        <v>16</v>
      </c>
      <c r="B52" s="285"/>
      <c r="C52" s="285"/>
      <c r="D52" s="285"/>
      <c r="E52" s="285"/>
      <c r="F52" s="285"/>
      <c r="G52" s="285"/>
      <c r="H52" s="285"/>
      <c r="I52" s="285"/>
    </row>
    <row r="53" spans="1:9" ht="23.25" customHeight="1" x14ac:dyDescent="0.2">
      <c r="A53" s="283" t="s">
        <v>145</v>
      </c>
      <c r="B53" s="283"/>
      <c r="C53" s="283"/>
      <c r="D53" s="283"/>
      <c r="E53" s="283"/>
      <c r="F53" s="283"/>
      <c r="G53" s="67">
        <v>41</v>
      </c>
      <c r="H53" s="76">
        <v>3071395</v>
      </c>
      <c r="I53" s="76">
        <v>-503165</v>
      </c>
    </row>
    <row r="54" spans="1:9" x14ac:dyDescent="0.2">
      <c r="A54" s="283" t="s">
        <v>146</v>
      </c>
      <c r="B54" s="283"/>
      <c r="C54" s="283"/>
      <c r="D54" s="283"/>
      <c r="E54" s="283"/>
      <c r="F54" s="283"/>
      <c r="G54" s="67">
        <v>42</v>
      </c>
      <c r="H54" s="76">
        <v>6873258</v>
      </c>
      <c r="I54" s="76">
        <v>-1873</v>
      </c>
    </row>
    <row r="55" spans="1:9" x14ac:dyDescent="0.2">
      <c r="A55" s="283" t="s">
        <v>147</v>
      </c>
      <c r="B55" s="283"/>
      <c r="C55" s="283"/>
      <c r="D55" s="283"/>
      <c r="E55" s="283"/>
      <c r="F55" s="283"/>
      <c r="G55" s="67">
        <v>43</v>
      </c>
      <c r="H55" s="76">
        <v>0</v>
      </c>
      <c r="I55" s="76">
        <v>0</v>
      </c>
    </row>
    <row r="56" spans="1:9" x14ac:dyDescent="0.2">
      <c r="A56" s="283" t="s">
        <v>148</v>
      </c>
      <c r="B56" s="283"/>
      <c r="C56" s="283"/>
      <c r="D56" s="283"/>
      <c r="E56" s="283"/>
      <c r="F56" s="283"/>
      <c r="G56" s="67">
        <v>44</v>
      </c>
      <c r="H56" s="76">
        <v>0</v>
      </c>
      <c r="I56" s="76">
        <v>0</v>
      </c>
    </row>
    <row r="57" spans="1:9" x14ac:dyDescent="0.2">
      <c r="A57" s="283" t="s">
        <v>149</v>
      </c>
      <c r="B57" s="283"/>
      <c r="C57" s="283"/>
      <c r="D57" s="283"/>
      <c r="E57" s="283"/>
      <c r="F57" s="283"/>
      <c r="G57" s="67">
        <v>45</v>
      </c>
      <c r="H57" s="76">
        <v>0</v>
      </c>
      <c r="I57" s="76">
        <v>0</v>
      </c>
    </row>
    <row r="58" spans="1:9" x14ac:dyDescent="0.2">
      <c r="A58" s="283" t="s">
        <v>150</v>
      </c>
      <c r="B58" s="283"/>
      <c r="C58" s="283"/>
      <c r="D58" s="283"/>
      <c r="E58" s="283"/>
      <c r="F58" s="283"/>
      <c r="G58" s="67">
        <v>46</v>
      </c>
      <c r="H58" s="76">
        <v>0</v>
      </c>
      <c r="I58" s="76">
        <v>0</v>
      </c>
    </row>
    <row r="59" spans="1:9" x14ac:dyDescent="0.2">
      <c r="A59" s="286" t="s">
        <v>152</v>
      </c>
      <c r="B59" s="283"/>
      <c r="C59" s="283"/>
      <c r="D59" s="283"/>
      <c r="E59" s="283"/>
      <c r="F59" s="283"/>
      <c r="G59" s="67">
        <v>47</v>
      </c>
      <c r="H59" s="77">
        <f>H53+H54+H55+H56+H57+H58</f>
        <v>9944653</v>
      </c>
      <c r="I59" s="77">
        <f>I53+I54+I55+I56+I57+I58</f>
        <v>-505038</v>
      </c>
    </row>
    <row r="60" spans="1:9" ht="25.5" customHeight="1" x14ac:dyDescent="0.2">
      <c r="A60" s="286" t="s">
        <v>151</v>
      </c>
      <c r="B60" s="286"/>
      <c r="C60" s="286"/>
      <c r="D60" s="286"/>
      <c r="E60" s="286"/>
      <c r="F60" s="286"/>
      <c r="G60" s="67">
        <v>48</v>
      </c>
      <c r="H60" s="77">
        <f>H44+H51+H59</f>
        <v>-18326874</v>
      </c>
      <c r="I60" s="77">
        <f>I44+I51+I59</f>
        <v>-24036755</v>
      </c>
    </row>
    <row r="61" spans="1:9" x14ac:dyDescent="0.2">
      <c r="A61" s="286" t="s">
        <v>195</v>
      </c>
      <c r="B61" s="283"/>
      <c r="C61" s="283"/>
      <c r="D61" s="283"/>
      <c r="E61" s="283"/>
      <c r="F61" s="283"/>
      <c r="G61" s="67">
        <v>49</v>
      </c>
      <c r="H61" s="78">
        <v>98805188</v>
      </c>
      <c r="I61" s="78">
        <v>150297874</v>
      </c>
    </row>
    <row r="62" spans="1:9" x14ac:dyDescent="0.2">
      <c r="A62" s="283" t="s">
        <v>153</v>
      </c>
      <c r="B62" s="283"/>
      <c r="C62" s="283"/>
      <c r="D62" s="283"/>
      <c r="E62" s="283"/>
      <c r="F62" s="283"/>
      <c r="G62" s="67">
        <v>50</v>
      </c>
      <c r="H62" s="78">
        <v>0</v>
      </c>
      <c r="I62" s="78">
        <v>0</v>
      </c>
    </row>
    <row r="63" spans="1:9" x14ac:dyDescent="0.2">
      <c r="A63" s="286" t="s">
        <v>196</v>
      </c>
      <c r="B63" s="283"/>
      <c r="C63" s="283"/>
      <c r="D63" s="283"/>
      <c r="E63" s="283"/>
      <c r="F63" s="283"/>
      <c r="G63" s="67">
        <v>51</v>
      </c>
      <c r="H63" s="77">
        <f>H60+H61+H62</f>
        <v>80478314</v>
      </c>
      <c r="I63" s="77">
        <f>I60+I61+I62</f>
        <v>126261119</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4" right="0.23622047244094491" top="0.53" bottom="0.59"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Normal="100" zoomScaleSheetLayoutView="100" workbookViewId="0">
      <selection activeCell="U17" sqref="U17"/>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88" t="s">
        <v>8</v>
      </c>
      <c r="B1" s="250"/>
      <c r="C1" s="250"/>
      <c r="D1" s="250"/>
      <c r="E1" s="250"/>
      <c r="F1" s="250"/>
      <c r="G1" s="250"/>
      <c r="H1" s="250"/>
      <c r="I1" s="250"/>
      <c r="J1" s="79"/>
      <c r="K1" s="79"/>
      <c r="L1" s="79"/>
      <c r="M1" s="79"/>
      <c r="N1" s="79"/>
      <c r="O1" s="79"/>
    </row>
    <row r="2" spans="1:18" ht="15.75" x14ac:dyDescent="0.2">
      <c r="A2" s="49"/>
      <c r="B2" s="80"/>
      <c r="C2" s="289" t="s">
        <v>270</v>
      </c>
      <c r="D2" s="289"/>
      <c r="E2" s="1" t="s">
        <v>0</v>
      </c>
      <c r="F2" s="81">
        <v>45107</v>
      </c>
      <c r="G2" s="82"/>
      <c r="H2" s="82"/>
      <c r="I2" s="82"/>
      <c r="J2" s="79"/>
      <c r="K2" s="79"/>
      <c r="L2" s="79"/>
      <c r="M2" s="79"/>
      <c r="N2" s="79"/>
      <c r="O2" s="79"/>
      <c r="R2" s="63" t="s">
        <v>282</v>
      </c>
    </row>
    <row r="3" spans="1:18" ht="13.5" customHeight="1" x14ac:dyDescent="0.2">
      <c r="A3" s="290" t="s">
        <v>271</v>
      </c>
      <c r="B3" s="291"/>
      <c r="C3" s="291"/>
      <c r="D3" s="290" t="s">
        <v>272</v>
      </c>
      <c r="E3" s="293" t="s">
        <v>9</v>
      </c>
      <c r="F3" s="294"/>
      <c r="G3" s="294"/>
      <c r="H3" s="294"/>
      <c r="I3" s="294"/>
      <c r="J3" s="294"/>
      <c r="K3" s="294"/>
      <c r="L3" s="294"/>
      <c r="M3" s="294"/>
      <c r="N3" s="294"/>
      <c r="O3" s="294"/>
      <c r="P3" s="295" t="s">
        <v>17</v>
      </c>
      <c r="Q3" s="299"/>
      <c r="R3" s="295" t="s">
        <v>165</v>
      </c>
    </row>
    <row r="4" spans="1:18" ht="56.25" x14ac:dyDescent="0.2">
      <c r="A4" s="291"/>
      <c r="B4" s="291"/>
      <c r="C4" s="291"/>
      <c r="D4" s="292"/>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95"/>
    </row>
    <row r="5" spans="1:18" x14ac:dyDescent="0.2">
      <c r="A5" s="296">
        <v>1</v>
      </c>
      <c r="B5" s="296"/>
      <c r="C5" s="296"/>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97" t="s">
        <v>166</v>
      </c>
      <c r="B6" s="297"/>
      <c r="C6" s="297"/>
      <c r="D6" s="67">
        <v>1</v>
      </c>
      <c r="E6" s="88">
        <v>35503298</v>
      </c>
      <c r="F6" s="88">
        <v>400213</v>
      </c>
      <c r="G6" s="88">
        <v>0</v>
      </c>
      <c r="H6" s="88">
        <v>0</v>
      </c>
      <c r="I6" s="88">
        <v>-11490746</v>
      </c>
      <c r="J6" s="88">
        <v>1211410</v>
      </c>
      <c r="K6" s="88">
        <v>0</v>
      </c>
      <c r="L6" s="88">
        <v>29490167</v>
      </c>
      <c r="M6" s="88">
        <v>-157103</v>
      </c>
      <c r="N6" s="88">
        <v>1614822</v>
      </c>
      <c r="O6" s="88">
        <v>0</v>
      </c>
      <c r="P6" s="88">
        <v>0</v>
      </c>
      <c r="Q6" s="88">
        <v>0</v>
      </c>
      <c r="R6" s="89">
        <f>SUM(E6:Q6)</f>
        <v>56572061</v>
      </c>
    </row>
    <row r="7" spans="1:18" ht="30" customHeight="1" x14ac:dyDescent="0.2">
      <c r="A7" s="298" t="s">
        <v>167</v>
      </c>
      <c r="B7" s="298"/>
      <c r="C7" s="298"/>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97" t="s">
        <v>168</v>
      </c>
      <c r="B8" s="297"/>
      <c r="C8" s="297"/>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87" t="s">
        <v>169</v>
      </c>
      <c r="B9" s="287"/>
      <c r="C9" s="287"/>
      <c r="D9" s="69">
        <v>4</v>
      </c>
      <c r="E9" s="90">
        <f>E6+E7+E8</f>
        <v>35503298</v>
      </c>
      <c r="F9" s="90">
        <f t="shared" ref="F9:Q9" si="1">F6+F7+F8</f>
        <v>400213</v>
      </c>
      <c r="G9" s="90">
        <f t="shared" si="1"/>
        <v>0</v>
      </c>
      <c r="H9" s="90">
        <f t="shared" si="1"/>
        <v>0</v>
      </c>
      <c r="I9" s="90">
        <f t="shared" si="1"/>
        <v>-11490746</v>
      </c>
      <c r="J9" s="90">
        <f t="shared" si="1"/>
        <v>1211410</v>
      </c>
      <c r="K9" s="90">
        <f t="shared" si="1"/>
        <v>0</v>
      </c>
      <c r="L9" s="90">
        <f t="shared" si="1"/>
        <v>29490167</v>
      </c>
      <c r="M9" s="90">
        <f t="shared" si="1"/>
        <v>-157103</v>
      </c>
      <c r="N9" s="90">
        <f t="shared" si="1"/>
        <v>1614822</v>
      </c>
      <c r="O9" s="90">
        <f t="shared" si="1"/>
        <v>0</v>
      </c>
      <c r="P9" s="90">
        <f t="shared" si="1"/>
        <v>0</v>
      </c>
      <c r="Q9" s="90">
        <f t="shared" si="1"/>
        <v>0</v>
      </c>
      <c r="R9" s="89">
        <f t="shared" si="0"/>
        <v>56572061</v>
      </c>
    </row>
    <row r="10" spans="1:18" ht="33" customHeight="1" x14ac:dyDescent="0.2">
      <c r="A10" s="298" t="s">
        <v>170</v>
      </c>
      <c r="B10" s="298"/>
      <c r="C10" s="298"/>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98" t="s">
        <v>171</v>
      </c>
      <c r="B11" s="298"/>
      <c r="C11" s="298"/>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98" t="s">
        <v>274</v>
      </c>
      <c r="B12" s="298"/>
      <c r="C12" s="298"/>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98" t="s">
        <v>172</v>
      </c>
      <c r="B13" s="298"/>
      <c r="C13" s="298"/>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98" t="s">
        <v>275</v>
      </c>
      <c r="B14" s="298"/>
      <c r="C14" s="298"/>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98" t="s">
        <v>173</v>
      </c>
      <c r="B15" s="298"/>
      <c r="C15" s="298"/>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98" t="s">
        <v>174</v>
      </c>
      <c r="B16" s="298"/>
      <c r="C16" s="298"/>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
      <c r="A17" s="298" t="s">
        <v>276</v>
      </c>
      <c r="B17" s="298"/>
      <c r="C17" s="298"/>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98" t="s">
        <v>175</v>
      </c>
      <c r="B18" s="298"/>
      <c r="C18" s="298"/>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98" t="s">
        <v>277</v>
      </c>
      <c r="B19" s="298"/>
      <c r="C19" s="298"/>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98" t="s">
        <v>278</v>
      </c>
      <c r="B20" s="298"/>
      <c r="C20" s="298"/>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97" t="s">
        <v>279</v>
      </c>
      <c r="B21" s="297"/>
      <c r="C21" s="297"/>
      <c r="D21" s="67">
        <v>16</v>
      </c>
      <c r="E21" s="88">
        <v>0</v>
      </c>
      <c r="F21" s="88">
        <v>0</v>
      </c>
      <c r="G21" s="88">
        <v>0</v>
      </c>
      <c r="H21" s="88">
        <v>0</v>
      </c>
      <c r="I21" s="88">
        <v>0</v>
      </c>
      <c r="J21" s="88">
        <v>0</v>
      </c>
      <c r="K21" s="88">
        <v>0</v>
      </c>
      <c r="L21" s="88">
        <v>1614822</v>
      </c>
      <c r="M21" s="88">
        <v>0</v>
      </c>
      <c r="N21" s="88">
        <v>-1614822</v>
      </c>
      <c r="O21" s="88">
        <v>0</v>
      </c>
      <c r="P21" s="88">
        <v>0</v>
      </c>
      <c r="Q21" s="88">
        <v>0</v>
      </c>
      <c r="R21" s="89">
        <f t="shared" si="0"/>
        <v>0</v>
      </c>
    </row>
    <row r="22" spans="1:18" ht="20.25" customHeight="1" x14ac:dyDescent="0.2">
      <c r="A22" s="297" t="s">
        <v>280</v>
      </c>
      <c r="B22" s="297"/>
      <c r="C22" s="297"/>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97" t="s">
        <v>176</v>
      </c>
      <c r="B23" s="297"/>
      <c r="C23" s="297"/>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97" t="s">
        <v>281</v>
      </c>
      <c r="B24" s="297"/>
      <c r="C24" s="297"/>
      <c r="D24" s="67">
        <v>19</v>
      </c>
      <c r="E24" s="88">
        <v>586</v>
      </c>
      <c r="F24" s="88">
        <v>0</v>
      </c>
      <c r="G24" s="88">
        <v>0</v>
      </c>
      <c r="H24" s="88">
        <v>0</v>
      </c>
      <c r="I24" s="88">
        <v>309</v>
      </c>
      <c r="J24" s="88">
        <v>0</v>
      </c>
      <c r="K24" s="88">
        <v>0</v>
      </c>
      <c r="L24" s="88">
        <v>-558</v>
      </c>
      <c r="M24" s="88">
        <v>0</v>
      </c>
      <c r="N24" s="88">
        <v>0</v>
      </c>
      <c r="O24" s="88">
        <v>0</v>
      </c>
      <c r="P24" s="88">
        <v>0</v>
      </c>
      <c r="Q24" s="88">
        <v>0</v>
      </c>
      <c r="R24" s="89">
        <f t="shared" si="0"/>
        <v>337</v>
      </c>
    </row>
    <row r="25" spans="1:18" ht="20.25" customHeight="1" x14ac:dyDescent="0.2">
      <c r="A25" s="297" t="s">
        <v>177</v>
      </c>
      <c r="B25" s="297"/>
      <c r="C25" s="297"/>
      <c r="D25" s="67">
        <v>20</v>
      </c>
      <c r="E25" s="88">
        <v>0</v>
      </c>
      <c r="F25" s="88">
        <v>0</v>
      </c>
      <c r="G25" s="88">
        <v>0</v>
      </c>
      <c r="H25" s="88">
        <v>0</v>
      </c>
      <c r="I25" s="88">
        <v>11037638</v>
      </c>
      <c r="J25" s="88">
        <v>137127</v>
      </c>
      <c r="K25" s="88">
        <v>0</v>
      </c>
      <c r="L25" s="88">
        <v>0</v>
      </c>
      <c r="M25" s="88">
        <v>0</v>
      </c>
      <c r="N25" s="88">
        <v>1077354</v>
      </c>
      <c r="O25" s="88">
        <v>0</v>
      </c>
      <c r="P25" s="88">
        <v>0</v>
      </c>
      <c r="Q25" s="88">
        <v>0</v>
      </c>
      <c r="R25" s="89">
        <f t="shared" si="0"/>
        <v>12252119</v>
      </c>
    </row>
    <row r="26" spans="1:18" ht="21" customHeight="1" x14ac:dyDescent="0.2">
      <c r="A26" s="300" t="s">
        <v>178</v>
      </c>
      <c r="B26" s="300"/>
      <c r="C26" s="300"/>
      <c r="D26" s="69">
        <v>21</v>
      </c>
      <c r="E26" s="89">
        <f>SUM(E9:E25)</f>
        <v>35503884</v>
      </c>
      <c r="F26" s="89">
        <f t="shared" ref="F26:Q26" si="2">SUM(F9:F25)</f>
        <v>400213</v>
      </c>
      <c r="G26" s="89">
        <f t="shared" si="2"/>
        <v>0</v>
      </c>
      <c r="H26" s="89">
        <f t="shared" si="2"/>
        <v>0</v>
      </c>
      <c r="I26" s="89">
        <f t="shared" si="2"/>
        <v>-452799</v>
      </c>
      <c r="J26" s="89">
        <f t="shared" si="2"/>
        <v>1348537</v>
      </c>
      <c r="K26" s="89">
        <f t="shared" si="2"/>
        <v>0</v>
      </c>
      <c r="L26" s="89">
        <f t="shared" si="2"/>
        <v>31104431</v>
      </c>
      <c r="M26" s="89">
        <f t="shared" si="2"/>
        <v>-157103</v>
      </c>
      <c r="N26" s="89">
        <f t="shared" si="2"/>
        <v>1077354</v>
      </c>
      <c r="O26" s="89">
        <f t="shared" si="2"/>
        <v>0</v>
      </c>
      <c r="P26" s="89">
        <f t="shared" si="2"/>
        <v>0</v>
      </c>
      <c r="Q26" s="89">
        <f t="shared" si="2"/>
        <v>0</v>
      </c>
      <c r="R26" s="89">
        <f t="shared" si="0"/>
        <v>68824517</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51" right="0.5" top="0.81" bottom="0.64" header="0.51181102362204722" footer="0.51181102362204722"/>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6"/>
  <sheetViews>
    <sheetView tabSelected="1" view="pageBreakPreview" zoomScaleNormal="100" zoomScaleSheetLayoutView="100" workbookViewId="0">
      <selection activeCell="C12" sqref="C12"/>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3" t="s">
        <v>298</v>
      </c>
      <c r="B1" s="303"/>
      <c r="C1" s="303"/>
      <c r="D1" s="303"/>
      <c r="E1" s="303"/>
      <c r="F1" s="103"/>
      <c r="G1" s="103"/>
    </row>
    <row r="2" spans="1:7" x14ac:dyDescent="0.2">
      <c r="A2" s="304" t="s">
        <v>299</v>
      </c>
      <c r="B2" s="304"/>
      <c r="C2" s="304"/>
      <c r="D2" s="304"/>
      <c r="E2" s="304"/>
      <c r="F2" s="104"/>
      <c r="G2" s="104"/>
    </row>
    <row r="3" spans="1:7" x14ac:dyDescent="0.2">
      <c r="A3" s="105"/>
      <c r="B3" s="105"/>
      <c r="C3" s="105"/>
      <c r="D3" s="105"/>
      <c r="E3" s="105"/>
      <c r="F3" s="105"/>
      <c r="G3" s="105"/>
    </row>
    <row r="4" spans="1:7" x14ac:dyDescent="0.2">
      <c r="A4" s="106" t="s">
        <v>300</v>
      </c>
      <c r="B4" s="104"/>
      <c r="C4" s="104"/>
      <c r="D4" s="104"/>
      <c r="E4" s="104"/>
      <c r="F4" s="104"/>
      <c r="G4" s="104"/>
    </row>
    <row r="5" spans="1:7" x14ac:dyDescent="0.2">
      <c r="A5" s="106" t="s">
        <v>301</v>
      </c>
      <c r="B5" s="104"/>
      <c r="C5" s="104"/>
      <c r="D5" s="104"/>
      <c r="E5" s="104"/>
      <c r="F5" s="104"/>
      <c r="G5" s="104"/>
    </row>
    <row r="6" spans="1:7" x14ac:dyDescent="0.2">
      <c r="A6" s="106" t="s">
        <v>302</v>
      </c>
      <c r="B6" s="104"/>
      <c r="C6" s="104"/>
      <c r="D6" s="104"/>
      <c r="E6" s="104"/>
      <c r="F6" s="104"/>
      <c r="G6" s="104"/>
    </row>
    <row r="7" spans="1:7" x14ac:dyDescent="0.2">
      <c r="A7" s="106" t="s">
        <v>303</v>
      </c>
      <c r="B7" s="104"/>
      <c r="C7" s="104"/>
      <c r="D7" s="104"/>
      <c r="E7" s="104"/>
      <c r="F7" s="104"/>
      <c r="G7" s="104"/>
    </row>
    <row r="8" spans="1:7" x14ac:dyDescent="0.2">
      <c r="A8" s="106" t="s">
        <v>304</v>
      </c>
      <c r="B8" s="104"/>
      <c r="C8" s="104"/>
      <c r="D8" s="104"/>
      <c r="E8" s="104"/>
      <c r="F8" s="104"/>
      <c r="G8" s="104"/>
    </row>
    <row r="9" spans="1:7" x14ac:dyDescent="0.2">
      <c r="A9" s="107"/>
      <c r="B9" s="107"/>
      <c r="C9" s="107"/>
      <c r="D9" s="107"/>
      <c r="E9" s="107"/>
      <c r="F9" s="107"/>
      <c r="G9" s="107"/>
    </row>
    <row r="10" spans="1:7" x14ac:dyDescent="0.2">
      <c r="A10" s="105"/>
      <c r="B10" s="105"/>
      <c r="C10" s="105"/>
      <c r="D10" s="105"/>
      <c r="E10" s="108"/>
      <c r="F10" s="105"/>
      <c r="G10" s="105"/>
    </row>
    <row r="11" spans="1:7" x14ac:dyDescent="0.2">
      <c r="A11" s="122" t="s">
        <v>377</v>
      </c>
      <c r="B11" s="109"/>
      <c r="C11" s="109"/>
      <c r="D11" s="109"/>
      <c r="F11" s="107"/>
      <c r="G11" s="107"/>
    </row>
    <row r="12" spans="1:7" x14ac:dyDescent="0.2">
      <c r="A12" s="122"/>
      <c r="B12" s="109"/>
      <c r="C12" s="109"/>
      <c r="D12" s="109"/>
      <c r="E12" s="109"/>
      <c r="F12" s="107"/>
      <c r="G12" s="107"/>
    </row>
    <row r="13" spans="1:7" x14ac:dyDescent="0.2">
      <c r="A13" s="110"/>
      <c r="B13" s="110"/>
      <c r="C13" s="110"/>
      <c r="D13" s="110"/>
      <c r="E13" s="110"/>
      <c r="F13" s="107"/>
      <c r="G13" s="107"/>
    </row>
    <row r="14" spans="1:7" x14ac:dyDescent="0.2">
      <c r="A14" s="110"/>
      <c r="B14" s="110"/>
      <c r="C14" s="110"/>
      <c r="D14" s="110"/>
      <c r="E14" s="110"/>
      <c r="F14" s="107"/>
      <c r="G14" s="107"/>
    </row>
    <row r="15" spans="1:7" x14ac:dyDescent="0.2">
      <c r="A15" s="107" t="s">
        <v>305</v>
      </c>
      <c r="E15" s="157" t="s">
        <v>282</v>
      </c>
    </row>
    <row r="17" spans="1:7" x14ac:dyDescent="0.2">
      <c r="A17" s="305" t="s">
        <v>306</v>
      </c>
      <c r="B17" s="305"/>
      <c r="C17" s="305"/>
      <c r="D17" s="305"/>
      <c r="E17" s="305"/>
    </row>
    <row r="18" spans="1:7" x14ac:dyDescent="0.2">
      <c r="A18" s="113"/>
      <c r="B18" s="113"/>
      <c r="C18" s="113"/>
      <c r="D18" s="113"/>
      <c r="E18" s="113"/>
    </row>
    <row r="19" spans="1:7" x14ac:dyDescent="0.2">
      <c r="A19" s="107" t="s">
        <v>4</v>
      </c>
      <c r="B19" s="107"/>
      <c r="C19" s="107"/>
      <c r="D19" s="107"/>
      <c r="E19" s="107"/>
      <c r="F19" s="107"/>
      <c r="G19" s="107"/>
    </row>
    <row r="21" spans="1:7" x14ac:dyDescent="0.2">
      <c r="A21" s="107" t="s">
        <v>307</v>
      </c>
      <c r="B21" s="107"/>
      <c r="C21" s="107"/>
      <c r="D21" s="107"/>
      <c r="E21" s="107"/>
      <c r="F21" s="107"/>
      <c r="G21" s="107"/>
    </row>
    <row r="22" spans="1:7" ht="12.75" customHeight="1" x14ac:dyDescent="0.2">
      <c r="A22" s="114"/>
      <c r="B22" s="301" t="s">
        <v>194</v>
      </c>
      <c r="C22" s="302"/>
      <c r="D22" s="301" t="s">
        <v>190</v>
      </c>
      <c r="E22" s="302"/>
    </row>
    <row r="23" spans="1:7" ht="36" x14ac:dyDescent="0.2">
      <c r="A23" s="115" t="s">
        <v>308</v>
      </c>
      <c r="B23" s="116" t="s">
        <v>378</v>
      </c>
      <c r="C23" s="116" t="s">
        <v>379</v>
      </c>
      <c r="D23" s="116" t="s">
        <v>380</v>
      </c>
      <c r="E23" s="116" t="s">
        <v>381</v>
      </c>
    </row>
    <row r="24" spans="1:7" x14ac:dyDescent="0.2">
      <c r="A24" s="117" t="s">
        <v>309</v>
      </c>
      <c r="B24" s="118">
        <v>2158922.41</v>
      </c>
      <c r="C24" s="118">
        <v>1063181.4099999999</v>
      </c>
      <c r="D24" s="118">
        <v>3582486.81</v>
      </c>
      <c r="E24" s="118">
        <v>1901218.95</v>
      </c>
    </row>
    <row r="25" spans="1:7" x14ac:dyDescent="0.2">
      <c r="A25" s="117" t="s">
        <v>310</v>
      </c>
      <c r="B25" s="118">
        <v>3688671.85</v>
      </c>
      <c r="C25" s="118">
        <v>1867047.27</v>
      </c>
      <c r="D25" s="118">
        <v>3772406.58</v>
      </c>
      <c r="E25" s="118">
        <v>1956928.28</v>
      </c>
    </row>
    <row r="26" spans="1:7" x14ac:dyDescent="0.2">
      <c r="A26" s="117" t="s">
        <v>311</v>
      </c>
      <c r="B26" s="118">
        <v>503482.18</v>
      </c>
      <c r="C26" s="118">
        <v>238829.8</v>
      </c>
      <c r="D26" s="118">
        <v>1355952.74</v>
      </c>
      <c r="E26" s="118">
        <v>653081.85</v>
      </c>
    </row>
    <row r="27" spans="1:7" x14ac:dyDescent="0.2">
      <c r="A27" s="117" t="s">
        <v>312</v>
      </c>
      <c r="B27" s="118">
        <v>17464.39</v>
      </c>
      <c r="C27" s="118">
        <v>8811.09</v>
      </c>
      <c r="D27" s="118">
        <v>1550844.68</v>
      </c>
      <c r="E27" s="118">
        <v>952476.99999999988</v>
      </c>
    </row>
    <row r="28" spans="1:7" x14ac:dyDescent="0.2">
      <c r="A28" s="117" t="s">
        <v>313</v>
      </c>
      <c r="B28" s="118">
        <v>426313.27</v>
      </c>
      <c r="C28" s="118">
        <v>208458.94</v>
      </c>
      <c r="D28" s="118">
        <v>411080.27</v>
      </c>
      <c r="E28" s="118">
        <v>218218.59000000003</v>
      </c>
    </row>
    <row r="29" spans="1:7" x14ac:dyDescent="0.2">
      <c r="A29" s="119" t="s">
        <v>165</v>
      </c>
      <c r="B29" s="120">
        <f>SUM(B24:B28)</f>
        <v>6794854.0999999996</v>
      </c>
      <c r="C29" s="120">
        <f>SUM(C24:C28)</f>
        <v>3386328.5099999993</v>
      </c>
      <c r="D29" s="120">
        <f>SUM(D24:D28)</f>
        <v>10672771.08</v>
      </c>
      <c r="E29" s="120">
        <f>SUM(E24:E28)</f>
        <v>5681924.6699999999</v>
      </c>
    </row>
    <row r="30" spans="1:7" x14ac:dyDescent="0.2">
      <c r="B30" s="121"/>
      <c r="C30" s="121"/>
      <c r="D30" s="121"/>
      <c r="E30" s="121"/>
    </row>
    <row r="31" spans="1:7" x14ac:dyDescent="0.2">
      <c r="B31" s="121"/>
      <c r="C31" s="121"/>
      <c r="D31" s="121"/>
      <c r="E31" s="121"/>
    </row>
    <row r="32" spans="1:7" x14ac:dyDescent="0.2">
      <c r="A32" s="107" t="s">
        <v>314</v>
      </c>
      <c r="B32" s="122"/>
      <c r="C32" s="122"/>
      <c r="D32" s="122"/>
      <c r="E32" s="122"/>
      <c r="F32" s="107"/>
      <c r="G32" s="107"/>
    </row>
    <row r="33" spans="1:7" ht="12.75" customHeight="1" x14ac:dyDescent="0.2">
      <c r="A33" s="114"/>
      <c r="B33" s="301" t="s">
        <v>194</v>
      </c>
      <c r="C33" s="302"/>
      <c r="D33" s="301" t="s">
        <v>190</v>
      </c>
      <c r="E33" s="302"/>
    </row>
    <row r="34" spans="1:7" ht="36" x14ac:dyDescent="0.2">
      <c r="A34" s="115" t="s">
        <v>315</v>
      </c>
      <c r="B34" s="116" t="str">
        <f>B$23</f>
        <v>Kumulativ  01.01.2022. - 30.06.2022.</v>
      </c>
      <c r="C34" s="116" t="str">
        <f>C$23</f>
        <v>Tromjesečje 01.04.2022. - 30.06.2022.</v>
      </c>
      <c r="D34" s="116" t="str">
        <f>D$23</f>
        <v>Kumulativ  01.01.2023. - 30.06.2023.</v>
      </c>
      <c r="E34" s="116" t="str">
        <f>E$23</f>
        <v>Tromjesečje 01.04.2023. - 30.06.2023.</v>
      </c>
    </row>
    <row r="35" spans="1:7" x14ac:dyDescent="0.2">
      <c r="A35" s="123" t="s">
        <v>309</v>
      </c>
      <c r="B35" s="118">
        <v>42154.66</v>
      </c>
      <c r="C35" s="118">
        <v>20112.560000000001</v>
      </c>
      <c r="D35" s="118">
        <v>228815.96</v>
      </c>
      <c r="E35" s="118">
        <v>150770.4</v>
      </c>
    </row>
    <row r="36" spans="1:7" x14ac:dyDescent="0.2">
      <c r="A36" s="123" t="s">
        <v>310</v>
      </c>
      <c r="B36" s="118">
        <v>317515.23</v>
      </c>
      <c r="C36" s="118">
        <v>164579.14000000001</v>
      </c>
      <c r="D36" s="118">
        <v>348838.46</v>
      </c>
      <c r="E36" s="118">
        <v>183223.87000000002</v>
      </c>
    </row>
    <row r="37" spans="1:7" x14ac:dyDescent="0.2">
      <c r="A37" s="123" t="s">
        <v>312</v>
      </c>
      <c r="B37" s="118">
        <v>309264.77</v>
      </c>
      <c r="C37" s="118">
        <v>168242.59</v>
      </c>
      <c r="D37" s="118">
        <v>281385.57</v>
      </c>
      <c r="E37" s="118">
        <v>140322.55000000002</v>
      </c>
    </row>
    <row r="38" spans="1:7" x14ac:dyDescent="0.2">
      <c r="A38" s="123" t="s">
        <v>313</v>
      </c>
      <c r="B38" s="118">
        <v>14768.56</v>
      </c>
      <c r="C38" s="118">
        <v>7325.64</v>
      </c>
      <c r="D38" s="118">
        <v>100528.37</v>
      </c>
      <c r="E38" s="118">
        <v>56639.929999999993</v>
      </c>
    </row>
    <row r="39" spans="1:7" x14ac:dyDescent="0.2">
      <c r="A39" s="119" t="s">
        <v>165</v>
      </c>
      <c r="B39" s="120">
        <f>SUM(B35:B38)</f>
        <v>683703.22000000009</v>
      </c>
      <c r="C39" s="120">
        <f>SUM(C35:C38)</f>
        <v>360259.93000000005</v>
      </c>
      <c r="D39" s="120">
        <f>SUM(D35:D38)</f>
        <v>959568.36</v>
      </c>
      <c r="E39" s="120">
        <f>SUM(E35:E38)</f>
        <v>530956.75</v>
      </c>
    </row>
    <row r="40" spans="1:7" x14ac:dyDescent="0.2">
      <c r="B40" s="121"/>
      <c r="C40" s="121"/>
      <c r="D40" s="121"/>
      <c r="E40" s="121"/>
    </row>
    <row r="41" spans="1:7" x14ac:dyDescent="0.2">
      <c r="B41" s="121"/>
      <c r="C41" s="121"/>
      <c r="D41" s="121"/>
      <c r="E41" s="121"/>
    </row>
    <row r="42" spans="1:7" x14ac:dyDescent="0.2">
      <c r="A42" s="107" t="s">
        <v>316</v>
      </c>
      <c r="B42" s="122"/>
      <c r="C42" s="122"/>
      <c r="D42" s="122"/>
      <c r="E42" s="122"/>
      <c r="F42" s="107"/>
      <c r="G42" s="107"/>
    </row>
    <row r="43" spans="1:7" ht="12.75" customHeight="1" x14ac:dyDescent="0.2">
      <c r="A43" s="114"/>
      <c r="B43" s="301" t="s">
        <v>194</v>
      </c>
      <c r="C43" s="302"/>
      <c r="D43" s="301" t="s">
        <v>190</v>
      </c>
      <c r="E43" s="302"/>
    </row>
    <row r="44" spans="1:7" ht="36" x14ac:dyDescent="0.2">
      <c r="A44" s="115" t="s">
        <v>317</v>
      </c>
      <c r="B44" s="116" t="str">
        <f>B$23</f>
        <v>Kumulativ  01.01.2022. - 30.06.2022.</v>
      </c>
      <c r="C44" s="116" t="str">
        <f>C$23</f>
        <v>Tromjesečje 01.04.2022. - 30.06.2022.</v>
      </c>
      <c r="D44" s="116" t="str">
        <f>D$23</f>
        <v>Kumulativ  01.01.2023. - 30.06.2023.</v>
      </c>
      <c r="E44" s="116" t="str">
        <f>E$23</f>
        <v>Tromjesečje 01.04.2023. - 30.06.2023.</v>
      </c>
    </row>
    <row r="45" spans="1:7" x14ac:dyDescent="0.2">
      <c r="A45" s="117" t="s">
        <v>318</v>
      </c>
      <c r="B45" s="124">
        <v>1128981.1499999999</v>
      </c>
      <c r="C45" s="124">
        <v>579896.68000000005</v>
      </c>
      <c r="D45" s="124">
        <v>1142599.98</v>
      </c>
      <c r="E45" s="124">
        <v>600712.81999999995</v>
      </c>
    </row>
    <row r="46" spans="1:7" x14ac:dyDescent="0.2">
      <c r="A46" s="117" t="s">
        <v>319</v>
      </c>
      <c r="B46" s="124">
        <v>1372251.13</v>
      </c>
      <c r="C46" s="124">
        <v>729460.2</v>
      </c>
      <c r="D46" s="124">
        <v>1442521.13</v>
      </c>
      <c r="E46" s="124">
        <v>751408.2699999999</v>
      </c>
    </row>
    <row r="47" spans="1:7" x14ac:dyDescent="0.2">
      <c r="A47" s="117" t="s">
        <v>320</v>
      </c>
      <c r="B47" s="124">
        <v>203377.52</v>
      </c>
      <c r="C47" s="124">
        <v>109607.25</v>
      </c>
      <c r="D47" s="124">
        <v>248855.92</v>
      </c>
      <c r="E47" s="124">
        <v>139213.07</v>
      </c>
    </row>
    <row r="48" spans="1:7" x14ac:dyDescent="0.2">
      <c r="A48" s="117" t="s">
        <v>321</v>
      </c>
      <c r="B48" s="124">
        <v>91979.93</v>
      </c>
      <c r="C48" s="124">
        <v>40828.54</v>
      </c>
      <c r="D48" s="124">
        <v>83876.350000000006</v>
      </c>
      <c r="E48" s="124">
        <v>38487.060000000005</v>
      </c>
    </row>
    <row r="49" spans="1:7" x14ac:dyDescent="0.2">
      <c r="A49" s="117" t="s">
        <v>322</v>
      </c>
      <c r="B49" s="124">
        <v>339749.55</v>
      </c>
      <c r="C49" s="124">
        <v>171275.41</v>
      </c>
      <c r="D49" s="124">
        <v>325465.44</v>
      </c>
      <c r="E49" s="124">
        <v>158053.45000000001</v>
      </c>
    </row>
    <row r="50" spans="1:7" x14ac:dyDescent="0.2">
      <c r="A50" s="119" t="s">
        <v>165</v>
      </c>
      <c r="B50" s="125">
        <f>SUM(B45:B49)</f>
        <v>3136339.28</v>
      </c>
      <c r="C50" s="125">
        <f>SUM(C45:C49)</f>
        <v>1631068.0799999998</v>
      </c>
      <c r="D50" s="125">
        <f>SUM(D45:D49)</f>
        <v>3243318.82</v>
      </c>
      <c r="E50" s="125">
        <f>SUM(E45:E49)</f>
        <v>1687874.67</v>
      </c>
    </row>
    <row r="51" spans="1:7" x14ac:dyDescent="0.2">
      <c r="A51" s="126"/>
      <c r="B51" s="127"/>
      <c r="C51" s="127"/>
      <c r="D51" s="127"/>
      <c r="E51" s="127"/>
    </row>
    <row r="52" spans="1:7" x14ac:dyDescent="0.2">
      <c r="A52" s="126"/>
      <c r="B52" s="127"/>
      <c r="C52" s="127"/>
      <c r="D52" s="127"/>
      <c r="E52" s="127"/>
    </row>
    <row r="53" spans="1:7" x14ac:dyDescent="0.2">
      <c r="A53" s="107" t="s">
        <v>323</v>
      </c>
      <c r="B53" s="122"/>
      <c r="C53" s="122"/>
      <c r="D53" s="122"/>
      <c r="E53" s="122"/>
      <c r="F53" s="107"/>
      <c r="G53" s="107"/>
    </row>
    <row r="54" spans="1:7" ht="12.75" customHeight="1" x14ac:dyDescent="0.2">
      <c r="A54" s="114"/>
      <c r="B54" s="301" t="s">
        <v>194</v>
      </c>
      <c r="C54" s="302"/>
      <c r="D54" s="301" t="s">
        <v>190</v>
      </c>
      <c r="E54" s="302"/>
    </row>
    <row r="55" spans="1:7" ht="36" x14ac:dyDescent="0.2">
      <c r="A55" s="128" t="s">
        <v>324</v>
      </c>
      <c r="B55" s="116" t="str">
        <f>B$23</f>
        <v>Kumulativ  01.01.2022. - 30.06.2022.</v>
      </c>
      <c r="C55" s="116" t="str">
        <f>C$23</f>
        <v>Tromjesečje 01.04.2022. - 30.06.2022.</v>
      </c>
      <c r="D55" s="116" t="str">
        <f>D$23</f>
        <v>Kumulativ  01.01.2023. - 30.06.2023.</v>
      </c>
      <c r="E55" s="116" t="str">
        <f>E$23</f>
        <v>Tromjesečje 01.04.2023. - 30.06.2023.</v>
      </c>
    </row>
    <row r="56" spans="1:7" x14ac:dyDescent="0.2">
      <c r="A56" s="117" t="s">
        <v>325</v>
      </c>
      <c r="B56" s="118">
        <v>271136.77</v>
      </c>
      <c r="C56" s="118">
        <v>163822.84</v>
      </c>
      <c r="D56" s="118">
        <v>244064.35</v>
      </c>
      <c r="E56" s="118">
        <v>154410.48000000001</v>
      </c>
    </row>
    <row r="57" spans="1:7" x14ac:dyDescent="0.2">
      <c r="A57" s="117" t="s">
        <v>326</v>
      </c>
      <c r="B57" s="124">
        <v>169306.6</v>
      </c>
      <c r="C57" s="124">
        <v>110812.64</v>
      </c>
      <c r="D57" s="124">
        <v>87389.31</v>
      </c>
      <c r="E57" s="124">
        <v>55079.21</v>
      </c>
    </row>
    <row r="58" spans="1:7" x14ac:dyDescent="0.2">
      <c r="A58" s="117" t="s">
        <v>327</v>
      </c>
      <c r="B58" s="124">
        <v>29804.76</v>
      </c>
      <c r="C58" s="124">
        <v>17417.62</v>
      </c>
      <c r="D58" s="124">
        <v>32179.25</v>
      </c>
      <c r="E58" s="124">
        <v>16029.14</v>
      </c>
    </row>
    <row r="59" spans="1:7" x14ac:dyDescent="0.2">
      <c r="A59" s="117" t="s">
        <v>328</v>
      </c>
      <c r="B59" s="124">
        <v>406006.2</v>
      </c>
      <c r="C59" s="124">
        <v>214794.78</v>
      </c>
      <c r="D59" s="124">
        <v>428153.92</v>
      </c>
      <c r="E59" s="124">
        <v>219355.72999999998</v>
      </c>
    </row>
    <row r="60" spans="1:7" x14ac:dyDescent="0.2">
      <c r="A60" s="117" t="s">
        <v>329</v>
      </c>
      <c r="B60" s="124">
        <v>365511.17</v>
      </c>
      <c r="C60" s="124">
        <v>148621.54</v>
      </c>
      <c r="D60" s="124">
        <v>393330.19</v>
      </c>
      <c r="E60" s="124">
        <v>143965.31</v>
      </c>
    </row>
    <row r="61" spans="1:7" x14ac:dyDescent="0.2">
      <c r="A61" s="119" t="s">
        <v>165</v>
      </c>
      <c r="B61" s="125">
        <f>SUM(B56:B60)</f>
        <v>1241765.5</v>
      </c>
      <c r="C61" s="125">
        <f>SUM(C56:C60)</f>
        <v>655469.42000000004</v>
      </c>
      <c r="D61" s="125">
        <f>SUM(D56:D60)</f>
        <v>1185117.02</v>
      </c>
      <c r="E61" s="125">
        <f>SUM(E56:E60)</f>
        <v>588839.87</v>
      </c>
    </row>
    <row r="62" spans="1:7" x14ac:dyDescent="0.2">
      <c r="B62" s="121"/>
      <c r="C62" s="121"/>
      <c r="D62" s="121"/>
      <c r="E62" s="121"/>
    </row>
    <row r="63" spans="1:7" x14ac:dyDescent="0.2">
      <c r="B63" s="121"/>
      <c r="C63" s="121"/>
      <c r="D63" s="121"/>
      <c r="E63" s="121"/>
    </row>
    <row r="64" spans="1:7" x14ac:dyDescent="0.2">
      <c r="A64" s="107" t="s">
        <v>330</v>
      </c>
      <c r="B64" s="121"/>
      <c r="C64" s="121"/>
      <c r="D64" s="121"/>
      <c r="E64" s="121"/>
    </row>
    <row r="65" spans="1:7" ht="12.75" customHeight="1" x14ac:dyDescent="0.2">
      <c r="A65" s="114"/>
      <c r="B65" s="301" t="s">
        <v>194</v>
      </c>
      <c r="C65" s="302"/>
      <c r="D65" s="301" t="s">
        <v>190</v>
      </c>
      <c r="E65" s="302"/>
    </row>
    <row r="66" spans="1:7" ht="36" x14ac:dyDescent="0.2">
      <c r="A66" s="128" t="s">
        <v>331</v>
      </c>
      <c r="B66" s="116" t="str">
        <f>B$23</f>
        <v>Kumulativ  01.01.2022. - 30.06.2022.</v>
      </c>
      <c r="C66" s="116" t="str">
        <f>C$23</f>
        <v>Tromjesečje 01.04.2022. - 30.06.2022.</v>
      </c>
      <c r="D66" s="116" t="str">
        <f>D$23</f>
        <v>Kumulativ  01.01.2023. - 30.06.2023.</v>
      </c>
      <c r="E66" s="116" t="str">
        <f>E$23</f>
        <v>Tromjesečje 01.04.2023. - 30.06.2023.</v>
      </c>
    </row>
    <row r="67" spans="1:7" ht="24" x14ac:dyDescent="0.2">
      <c r="A67" s="123" t="s">
        <v>332</v>
      </c>
      <c r="B67" s="124">
        <v>45512.33</v>
      </c>
      <c r="C67" s="124">
        <v>-24770.62</v>
      </c>
      <c r="D67" s="124">
        <v>0</v>
      </c>
      <c r="E67" s="124">
        <v>0</v>
      </c>
    </row>
    <row r="68" spans="1:7" x14ac:dyDescent="0.2">
      <c r="A68" s="117" t="s">
        <v>333</v>
      </c>
      <c r="B68" s="124">
        <v>26653.27</v>
      </c>
      <c r="C68" s="124">
        <v>12692.59</v>
      </c>
      <c r="D68" s="124">
        <v>136826.35</v>
      </c>
      <c r="E68" s="124">
        <v>25731.62000000001</v>
      </c>
    </row>
    <row r="69" spans="1:7" x14ac:dyDescent="0.2">
      <c r="A69" s="119" t="s">
        <v>165</v>
      </c>
      <c r="B69" s="125">
        <f>SUM(B67:B68)</f>
        <v>72165.600000000006</v>
      </c>
      <c r="C69" s="125">
        <f>SUM(C67:C68)</f>
        <v>-12078.029999999999</v>
      </c>
      <c r="D69" s="125">
        <f>SUM(D67:D68)</f>
        <v>136826.35</v>
      </c>
      <c r="E69" s="125">
        <f>SUM(E67:E68)</f>
        <v>25731.62000000001</v>
      </c>
      <c r="F69" s="107"/>
      <c r="G69" s="107"/>
    </row>
    <row r="70" spans="1:7" x14ac:dyDescent="0.2">
      <c r="B70" s="121"/>
      <c r="C70" s="121"/>
      <c r="D70" s="121"/>
      <c r="E70" s="121"/>
    </row>
    <row r="71" spans="1:7" x14ac:dyDescent="0.2">
      <c r="B71" s="121"/>
      <c r="C71" s="121"/>
      <c r="D71" s="121"/>
      <c r="E71" s="121"/>
    </row>
    <row r="72" spans="1:7" x14ac:dyDescent="0.2">
      <c r="A72" s="129" t="s">
        <v>334</v>
      </c>
      <c r="B72" s="121"/>
      <c r="C72" s="121"/>
      <c r="D72" s="121"/>
      <c r="E72" s="121"/>
    </row>
    <row r="73" spans="1:7" ht="12.75" customHeight="1" x14ac:dyDescent="0.2">
      <c r="A73" s="114"/>
      <c r="B73" s="301" t="s">
        <v>194</v>
      </c>
      <c r="C73" s="302"/>
      <c r="D73" s="301" t="s">
        <v>190</v>
      </c>
      <c r="E73" s="302"/>
    </row>
    <row r="74" spans="1:7" ht="36" x14ac:dyDescent="0.2">
      <c r="A74" s="128" t="s">
        <v>335</v>
      </c>
      <c r="B74" s="116" t="str">
        <f>B$23</f>
        <v>Kumulativ  01.01.2022. - 30.06.2022.</v>
      </c>
      <c r="C74" s="116" t="str">
        <f>C$23</f>
        <v>Tromjesečje 01.04.2022. - 30.06.2022.</v>
      </c>
      <c r="D74" s="116" t="str">
        <f>D$23</f>
        <v>Kumulativ  01.01.2023. - 30.06.2023.</v>
      </c>
      <c r="E74" s="116" t="str">
        <f>E$23</f>
        <v>Tromjesečje 01.04.2023. - 30.06.2023.</v>
      </c>
    </row>
    <row r="75" spans="1:7" x14ac:dyDescent="0.2">
      <c r="A75" s="130" t="s">
        <v>336</v>
      </c>
      <c r="B75" s="131">
        <v>3147009.53</v>
      </c>
      <c r="C75" s="131">
        <v>1642192.51</v>
      </c>
      <c r="D75" s="131">
        <v>3421695.44</v>
      </c>
      <c r="E75" s="131">
        <v>1668134.71</v>
      </c>
    </row>
    <row r="76" spans="1:7" x14ac:dyDescent="0.2">
      <c r="A76" s="130" t="s">
        <v>337</v>
      </c>
      <c r="B76" s="131">
        <v>2389111.98</v>
      </c>
      <c r="C76" s="131">
        <v>1112394.95</v>
      </c>
      <c r="D76" s="131">
        <v>2612502.1</v>
      </c>
      <c r="E76" s="131">
        <v>1047909.25</v>
      </c>
    </row>
    <row r="77" spans="1:7" x14ac:dyDescent="0.2">
      <c r="A77" s="119" t="s">
        <v>165</v>
      </c>
      <c r="B77" s="132">
        <f>SUM(B75:B76)</f>
        <v>5536121.5099999998</v>
      </c>
      <c r="C77" s="132">
        <f>SUM(C75:C76)</f>
        <v>2754587.46</v>
      </c>
      <c r="D77" s="132">
        <f>SUM(D75:D76)</f>
        <v>6034197.54</v>
      </c>
      <c r="E77" s="132">
        <f>SUM(E75:E76)</f>
        <v>2716043.96</v>
      </c>
      <c r="F77" s="107"/>
      <c r="G77" s="107"/>
    </row>
    <row r="78" spans="1:7" x14ac:dyDescent="0.2">
      <c r="B78" s="121"/>
      <c r="C78" s="121"/>
      <c r="D78" s="121"/>
      <c r="E78" s="121"/>
    </row>
    <row r="79" spans="1:7" x14ac:dyDescent="0.2">
      <c r="B79" s="121"/>
      <c r="C79" s="121"/>
      <c r="D79" s="121"/>
      <c r="E79" s="121"/>
    </row>
    <row r="80" spans="1:7" x14ac:dyDescent="0.2">
      <c r="A80" s="129" t="s">
        <v>338</v>
      </c>
      <c r="B80" s="121"/>
      <c r="C80" s="121"/>
      <c r="D80" s="121"/>
      <c r="E80" s="121"/>
    </row>
    <row r="81" spans="1:7" ht="12.75" customHeight="1" x14ac:dyDescent="0.2">
      <c r="A81" s="114"/>
      <c r="B81" s="301" t="s">
        <v>194</v>
      </c>
      <c r="C81" s="302"/>
      <c r="D81" s="301" t="s">
        <v>190</v>
      </c>
      <c r="E81" s="302"/>
    </row>
    <row r="82" spans="1:7" ht="36" x14ac:dyDescent="0.2">
      <c r="A82" s="128" t="s">
        <v>339</v>
      </c>
      <c r="B82" s="116" t="str">
        <f>B$23</f>
        <v>Kumulativ  01.01.2022. - 30.06.2022.</v>
      </c>
      <c r="C82" s="116" t="str">
        <f>C$23</f>
        <v>Tromjesečje 01.04.2022. - 30.06.2022.</v>
      </c>
      <c r="D82" s="116" t="str">
        <f>D$23</f>
        <v>Kumulativ  01.01.2023. - 30.06.2023.</v>
      </c>
      <c r="E82" s="116" t="str">
        <f>E$23</f>
        <v>Tromjesečje 01.04.2023. - 30.06.2023.</v>
      </c>
    </row>
    <row r="83" spans="1:7" x14ac:dyDescent="0.2">
      <c r="A83" s="130" t="s">
        <v>340</v>
      </c>
      <c r="B83" s="118">
        <v>566135.37</v>
      </c>
      <c r="C83" s="118">
        <v>284327.11</v>
      </c>
      <c r="D83" s="131">
        <v>637736.79</v>
      </c>
      <c r="E83" s="131">
        <v>315402.77</v>
      </c>
    </row>
    <row r="84" spans="1:7" x14ac:dyDescent="0.2">
      <c r="A84" s="130" t="s">
        <v>341</v>
      </c>
      <c r="B84" s="118">
        <v>223857.56</v>
      </c>
      <c r="C84" s="118">
        <v>113141.89</v>
      </c>
      <c r="D84" s="131">
        <v>299941.12</v>
      </c>
      <c r="E84" s="131">
        <v>150125.34</v>
      </c>
    </row>
    <row r="85" spans="1:7" x14ac:dyDescent="0.2">
      <c r="A85" s="119" t="s">
        <v>165</v>
      </c>
      <c r="B85" s="132">
        <f>SUM(B83:B84)</f>
        <v>789992.92999999993</v>
      </c>
      <c r="C85" s="132">
        <f>SUM(C83:C84)</f>
        <v>397469</v>
      </c>
      <c r="D85" s="132">
        <f>SUM(D83:D84)</f>
        <v>937677.91</v>
      </c>
      <c r="E85" s="132">
        <f>SUM(E83:E84)</f>
        <v>465528.11</v>
      </c>
      <c r="F85" s="107"/>
      <c r="G85" s="107"/>
    </row>
    <row r="86" spans="1:7" x14ac:dyDescent="0.2">
      <c r="B86" s="121"/>
      <c r="C86" s="121"/>
      <c r="D86" s="121"/>
      <c r="E86" s="121"/>
    </row>
    <row r="87" spans="1:7" x14ac:dyDescent="0.2">
      <c r="B87" s="121"/>
      <c r="C87" s="121"/>
      <c r="D87" s="121"/>
      <c r="E87" s="121"/>
    </row>
    <row r="88" spans="1:7" x14ac:dyDescent="0.2">
      <c r="A88" s="133" t="s">
        <v>342</v>
      </c>
      <c r="B88" s="121"/>
      <c r="C88" s="121"/>
      <c r="D88" s="121"/>
      <c r="E88" s="121"/>
    </row>
    <row r="89" spans="1:7" ht="12.75" customHeight="1" x14ac:dyDescent="0.2">
      <c r="A89" s="114"/>
      <c r="B89" s="301" t="s">
        <v>194</v>
      </c>
      <c r="C89" s="302"/>
      <c r="D89" s="301" t="s">
        <v>190</v>
      </c>
      <c r="E89" s="302"/>
    </row>
    <row r="90" spans="1:7" ht="36" x14ac:dyDescent="0.2">
      <c r="A90" s="128" t="s">
        <v>343</v>
      </c>
      <c r="B90" s="116" t="str">
        <f>B$23</f>
        <v>Kumulativ  01.01.2022. - 30.06.2022.</v>
      </c>
      <c r="C90" s="116" t="str">
        <f>C$23</f>
        <v>Tromjesečje 01.04.2022. - 30.06.2022.</v>
      </c>
      <c r="D90" s="116" t="str">
        <f>D$23</f>
        <v>Kumulativ  01.01.2023. - 30.06.2023.</v>
      </c>
      <c r="E90" s="116" t="str">
        <f>E$23</f>
        <v>Tromjesečje 01.04.2023. - 30.06.2023.</v>
      </c>
    </row>
    <row r="91" spans="1:7" ht="24" x14ac:dyDescent="0.2">
      <c r="A91" s="134" t="s">
        <v>344</v>
      </c>
      <c r="B91" s="131">
        <v>-63392.33</v>
      </c>
      <c r="C91" s="131">
        <v>-63595.85</v>
      </c>
      <c r="D91" s="131">
        <v>0</v>
      </c>
      <c r="E91" s="131">
        <v>0</v>
      </c>
    </row>
    <row r="92" spans="1:7" x14ac:dyDescent="0.2">
      <c r="A92" s="134" t="s">
        <v>345</v>
      </c>
      <c r="B92" s="131">
        <v>1503275.18</v>
      </c>
      <c r="C92" s="131">
        <v>956204.6</v>
      </c>
      <c r="D92" s="131">
        <v>3439281.54</v>
      </c>
      <c r="E92" s="131">
        <v>2184291.0099999998</v>
      </c>
    </row>
    <row r="93" spans="1:7" x14ac:dyDescent="0.2">
      <c r="A93" s="135" t="s">
        <v>165</v>
      </c>
      <c r="B93" s="132">
        <f>SUM(B91:B92)</f>
        <v>1439882.8499999999</v>
      </c>
      <c r="C93" s="132">
        <f>SUM(C91:C92)</f>
        <v>892608.75</v>
      </c>
      <c r="D93" s="132">
        <f>SUM(D91:D92)</f>
        <v>3439281.54</v>
      </c>
      <c r="E93" s="132">
        <f>SUM(E91:E92)</f>
        <v>2184291.0099999998</v>
      </c>
      <c r="F93" s="107"/>
      <c r="G93" s="107"/>
    </row>
    <row r="96" spans="1:7" x14ac:dyDescent="0.2">
      <c r="A96" s="107" t="s">
        <v>346</v>
      </c>
    </row>
    <row r="98" spans="1:5" x14ac:dyDescent="0.2">
      <c r="A98" s="107" t="s">
        <v>347</v>
      </c>
    </row>
    <row r="99" spans="1:5" x14ac:dyDescent="0.2">
      <c r="A99" s="114"/>
      <c r="B99" s="306" t="s">
        <v>348</v>
      </c>
      <c r="C99" s="306" t="s">
        <v>382</v>
      </c>
    </row>
    <row r="100" spans="1:5" x14ac:dyDescent="0.2">
      <c r="A100" s="128" t="s">
        <v>343</v>
      </c>
      <c r="B100" s="307"/>
      <c r="C100" s="307"/>
    </row>
    <row r="101" spans="1:5" x14ac:dyDescent="0.2">
      <c r="A101" s="136" t="s">
        <v>349</v>
      </c>
      <c r="B101" s="137">
        <v>11213.24</v>
      </c>
      <c r="C101" s="137">
        <v>7548415.8600000003</v>
      </c>
    </row>
    <row r="102" spans="1:5" x14ac:dyDescent="0.2">
      <c r="A102" s="138" t="s">
        <v>350</v>
      </c>
      <c r="B102" s="139">
        <v>11213.24</v>
      </c>
      <c r="C102" s="139">
        <v>14003.5</v>
      </c>
    </row>
    <row r="103" spans="1:5" x14ac:dyDescent="0.2">
      <c r="A103" s="138" t="s">
        <v>351</v>
      </c>
      <c r="B103" s="139">
        <v>0</v>
      </c>
      <c r="C103" s="139">
        <v>7534412.3600000003</v>
      </c>
    </row>
    <row r="104" spans="1:5" x14ac:dyDescent="0.2">
      <c r="A104" s="136" t="s">
        <v>352</v>
      </c>
      <c r="B104" s="137">
        <v>162726153.21000001</v>
      </c>
      <c r="C104" s="137">
        <v>168089491.32999974</v>
      </c>
    </row>
    <row r="105" spans="1:5" x14ac:dyDescent="0.2">
      <c r="A105" s="138" t="s">
        <v>353</v>
      </c>
      <c r="B105" s="139">
        <v>159804662.5</v>
      </c>
      <c r="C105" s="139">
        <v>165271439.37999973</v>
      </c>
      <c r="E105" s="140"/>
    </row>
    <row r="106" spans="1:5" x14ac:dyDescent="0.2">
      <c r="A106" s="138" t="s">
        <v>350</v>
      </c>
      <c r="B106" s="139">
        <v>2921490.71</v>
      </c>
      <c r="C106" s="139">
        <v>2818051.9500000053</v>
      </c>
    </row>
    <row r="107" spans="1:5" x14ac:dyDescent="0.2">
      <c r="A107" s="136" t="s">
        <v>354</v>
      </c>
      <c r="B107" s="137">
        <v>132898460.09</v>
      </c>
      <c r="C107" s="137">
        <v>146256958.43999994</v>
      </c>
    </row>
    <row r="108" spans="1:5" x14ac:dyDescent="0.2">
      <c r="A108" s="138" t="s">
        <v>353</v>
      </c>
      <c r="B108" s="139">
        <v>131011412.48</v>
      </c>
      <c r="C108" s="139">
        <v>143008767.61999995</v>
      </c>
    </row>
    <row r="109" spans="1:5" x14ac:dyDescent="0.2">
      <c r="A109" s="138" t="s">
        <v>355</v>
      </c>
      <c r="B109" s="139">
        <v>1472181.6</v>
      </c>
      <c r="C109" s="139">
        <v>2762213.1300000004</v>
      </c>
    </row>
    <row r="110" spans="1:5" x14ac:dyDescent="0.2">
      <c r="A110" s="138" t="s">
        <v>350</v>
      </c>
      <c r="B110" s="139">
        <v>414866.01</v>
      </c>
      <c r="C110" s="139">
        <v>485977.69000000029</v>
      </c>
    </row>
    <row r="111" spans="1:5" x14ac:dyDescent="0.2">
      <c r="A111" s="136" t="s">
        <v>356</v>
      </c>
      <c r="B111" s="137">
        <v>3718429.99</v>
      </c>
      <c r="C111" s="137">
        <v>4399255.589999998</v>
      </c>
    </row>
    <row r="112" spans="1:5" x14ac:dyDescent="0.2">
      <c r="A112" s="138" t="s">
        <v>353</v>
      </c>
      <c r="B112" s="139">
        <v>3615863.58</v>
      </c>
      <c r="C112" s="139">
        <v>3493790.0999999992</v>
      </c>
    </row>
    <row r="113" spans="1:3" x14ac:dyDescent="0.2">
      <c r="A113" s="138" t="s">
        <v>355</v>
      </c>
      <c r="B113" s="139">
        <v>79288.36</v>
      </c>
      <c r="C113" s="139">
        <v>880658.71999999974</v>
      </c>
    </row>
    <row r="114" spans="1:3" x14ac:dyDescent="0.2">
      <c r="A114" s="138" t="s">
        <v>350</v>
      </c>
      <c r="B114" s="139">
        <v>23278.04</v>
      </c>
      <c r="C114" s="139">
        <v>24806.769999999997</v>
      </c>
    </row>
    <row r="115" spans="1:3" x14ac:dyDescent="0.2">
      <c r="A115" s="136" t="s">
        <v>357</v>
      </c>
      <c r="B115" s="137">
        <v>4032779.88</v>
      </c>
      <c r="C115" s="137">
        <v>6002770.6900000013</v>
      </c>
    </row>
    <row r="116" spans="1:3" x14ac:dyDescent="0.2">
      <c r="A116" s="138" t="s">
        <v>353</v>
      </c>
      <c r="B116" s="139">
        <v>3561104.92</v>
      </c>
      <c r="C116" s="139">
        <v>4595891.9200000018</v>
      </c>
    </row>
    <row r="117" spans="1:3" x14ac:dyDescent="0.2">
      <c r="A117" s="138" t="s">
        <v>350</v>
      </c>
      <c r="B117" s="139">
        <v>294794.56</v>
      </c>
      <c r="C117" s="139">
        <v>1228310.2999999998</v>
      </c>
    </row>
    <row r="118" spans="1:3" x14ac:dyDescent="0.2">
      <c r="A118" s="138" t="s">
        <v>351</v>
      </c>
      <c r="B118" s="139">
        <v>176880.4</v>
      </c>
      <c r="C118" s="139">
        <v>178568.47</v>
      </c>
    </row>
    <row r="119" spans="1:3" x14ac:dyDescent="0.2">
      <c r="A119" s="136" t="s">
        <v>358</v>
      </c>
      <c r="B119" s="137">
        <v>7614459.0499999998</v>
      </c>
      <c r="C119" s="137">
        <v>638.48</v>
      </c>
    </row>
    <row r="120" spans="1:3" x14ac:dyDescent="0.2">
      <c r="A120" s="138" t="s">
        <v>350</v>
      </c>
      <c r="B120" s="139">
        <v>125.13</v>
      </c>
      <c r="C120" s="139">
        <v>638.48</v>
      </c>
    </row>
    <row r="121" spans="1:3" x14ac:dyDescent="0.2">
      <c r="A121" s="138" t="s">
        <v>351</v>
      </c>
      <c r="B121" s="139">
        <v>7614333.9100000001</v>
      </c>
      <c r="C121" s="139">
        <v>0</v>
      </c>
    </row>
    <row r="122" spans="1:3" x14ac:dyDescent="0.2">
      <c r="A122" s="119" t="s">
        <v>165</v>
      </c>
      <c r="B122" s="137">
        <v>311001495.45999998</v>
      </c>
      <c r="C122" s="137">
        <v>332297530.38999981</v>
      </c>
    </row>
    <row r="123" spans="1:3" x14ac:dyDescent="0.2">
      <c r="A123" s="126"/>
      <c r="B123" s="141"/>
      <c r="C123" s="141"/>
    </row>
    <row r="124" spans="1:3" x14ac:dyDescent="0.2">
      <c r="A124" s="126"/>
      <c r="B124" s="141"/>
      <c r="C124" s="141"/>
    </row>
    <row r="125" spans="1:3" x14ac:dyDescent="0.2">
      <c r="A125" s="107" t="s">
        <v>359</v>
      </c>
    </row>
    <row r="126" spans="1:3" x14ac:dyDescent="0.2">
      <c r="A126" s="114"/>
      <c r="B126" s="306" t="str">
        <f>B99</f>
        <v>31.12.2022.</v>
      </c>
      <c r="C126" s="306" t="str">
        <f>C99</f>
        <v>30.06.2023.</v>
      </c>
    </row>
    <row r="127" spans="1:3" x14ac:dyDescent="0.2">
      <c r="A127" s="128" t="s">
        <v>360</v>
      </c>
      <c r="B127" s="307"/>
      <c r="C127" s="307"/>
    </row>
    <row r="128" spans="1:3" x14ac:dyDescent="0.2">
      <c r="A128" s="142" t="s">
        <v>340</v>
      </c>
      <c r="B128" s="143">
        <v>8626742.7300000004</v>
      </c>
      <c r="C128" s="143">
        <v>8073141.25</v>
      </c>
    </row>
    <row r="129" spans="1:3" x14ac:dyDescent="0.2">
      <c r="A129" s="142" t="s">
        <v>361</v>
      </c>
      <c r="B129" s="143">
        <v>2835451.12</v>
      </c>
      <c r="C129" s="143">
        <v>2787451.11</v>
      </c>
    </row>
    <row r="130" spans="1:3" x14ac:dyDescent="0.2">
      <c r="A130" s="119" t="s">
        <v>165</v>
      </c>
      <c r="B130" s="144">
        <f>SUM(B128:B129)</f>
        <v>11462193.850000001</v>
      </c>
      <c r="C130" s="144">
        <f>SUM(C128:C129)</f>
        <v>10860592.359999999</v>
      </c>
    </row>
    <row r="131" spans="1:3" x14ac:dyDescent="0.2">
      <c r="A131" s="126"/>
      <c r="B131" s="141"/>
      <c r="C131" s="141"/>
    </row>
    <row r="132" spans="1:3" x14ac:dyDescent="0.2">
      <c r="A132" s="126"/>
      <c r="B132" s="141"/>
      <c r="C132" s="141"/>
    </row>
    <row r="133" spans="1:3" x14ac:dyDescent="0.2">
      <c r="A133" s="107" t="s">
        <v>92</v>
      </c>
    </row>
    <row r="134" spans="1:3" x14ac:dyDescent="0.2">
      <c r="A134" s="114"/>
      <c r="B134" s="306" t="str">
        <f>B99</f>
        <v>31.12.2022.</v>
      </c>
      <c r="C134" s="306" t="str">
        <f>C99</f>
        <v>30.06.2023.</v>
      </c>
    </row>
    <row r="135" spans="1:3" x14ac:dyDescent="0.2">
      <c r="A135" s="128" t="s">
        <v>362</v>
      </c>
      <c r="B135" s="307"/>
      <c r="C135" s="307"/>
    </row>
    <row r="136" spans="1:3" x14ac:dyDescent="0.2">
      <c r="A136" s="145" t="s">
        <v>363</v>
      </c>
      <c r="B136" s="143">
        <v>2238569.3199999998</v>
      </c>
      <c r="C136" s="143">
        <v>2238569.3199999998</v>
      </c>
    </row>
    <row r="137" spans="1:3" x14ac:dyDescent="0.2">
      <c r="A137" s="145" t="s">
        <v>341</v>
      </c>
      <c r="B137" s="143">
        <v>5512946.6699999999</v>
      </c>
      <c r="C137" s="143">
        <v>5247827.63</v>
      </c>
    </row>
    <row r="138" spans="1:3" x14ac:dyDescent="0.2">
      <c r="A138" s="146" t="s">
        <v>165</v>
      </c>
      <c r="B138" s="144">
        <f>SUM(B136:B137)</f>
        <v>7751515.9900000002</v>
      </c>
      <c r="C138" s="144">
        <f>SUM(C136:C137)</f>
        <v>7486396.9499999993</v>
      </c>
    </row>
    <row r="139" spans="1:3" x14ac:dyDescent="0.2">
      <c r="A139" s="126"/>
      <c r="B139" s="141"/>
      <c r="C139" s="141"/>
    </row>
    <row r="140" spans="1:3" x14ac:dyDescent="0.2">
      <c r="A140" s="126"/>
      <c r="B140" s="141"/>
      <c r="C140" s="141"/>
    </row>
    <row r="141" spans="1:3" x14ac:dyDescent="0.2">
      <c r="A141" s="107" t="s">
        <v>364</v>
      </c>
    </row>
    <row r="142" spans="1:3" x14ac:dyDescent="0.2">
      <c r="A142" s="114"/>
      <c r="B142" s="306" t="str">
        <f>B99</f>
        <v>31.12.2022.</v>
      </c>
      <c r="C142" s="306" t="str">
        <f>C99</f>
        <v>30.06.2023.</v>
      </c>
    </row>
    <row r="143" spans="1:3" x14ac:dyDescent="0.2">
      <c r="A143" s="128" t="s">
        <v>365</v>
      </c>
      <c r="B143" s="307"/>
      <c r="C143" s="307"/>
    </row>
    <row r="144" spans="1:3" x14ac:dyDescent="0.2">
      <c r="A144" s="147" t="s">
        <v>349</v>
      </c>
      <c r="B144" s="139">
        <v>6989167.5099999998</v>
      </c>
      <c r="C144" s="139">
        <v>9294539.879999999</v>
      </c>
    </row>
    <row r="145" spans="1:3" x14ac:dyDescent="0.2">
      <c r="A145" s="147" t="s">
        <v>352</v>
      </c>
      <c r="B145" s="139">
        <v>335202503.39999998</v>
      </c>
      <c r="C145" s="139">
        <v>321121093.74998325</v>
      </c>
    </row>
    <row r="146" spans="1:3" x14ac:dyDescent="0.2">
      <c r="A146" s="147" t="s">
        <v>354</v>
      </c>
      <c r="B146" s="139">
        <v>91322267.790000007</v>
      </c>
      <c r="C146" s="139">
        <v>104930711.11999989</v>
      </c>
    </row>
    <row r="147" spans="1:3" x14ac:dyDescent="0.2">
      <c r="A147" s="147" t="s">
        <v>356</v>
      </c>
      <c r="B147" s="139">
        <v>36463553.659999996</v>
      </c>
      <c r="C147" s="139">
        <v>46724344.850000001</v>
      </c>
    </row>
    <row r="148" spans="1:3" x14ac:dyDescent="0.2">
      <c r="A148" s="147" t="s">
        <v>357</v>
      </c>
      <c r="B148" s="139">
        <v>12431396.050000001</v>
      </c>
      <c r="C148" s="139">
        <v>9539106.2400000021</v>
      </c>
    </row>
    <row r="149" spans="1:3" x14ac:dyDescent="0.2">
      <c r="A149" s="147" t="s">
        <v>358</v>
      </c>
      <c r="B149" s="139">
        <v>37582232.859999999</v>
      </c>
      <c r="C149" s="139">
        <v>37647961.969999999</v>
      </c>
    </row>
    <row r="150" spans="1:3" x14ac:dyDescent="0.2">
      <c r="A150" s="119" t="s">
        <v>165</v>
      </c>
      <c r="B150" s="137">
        <f>SUM(B144:B149)</f>
        <v>519991121.27000004</v>
      </c>
      <c r="C150" s="137">
        <f>SUM(C144:C149)</f>
        <v>529257757.80998313</v>
      </c>
    </row>
    <row r="152" spans="1:3" x14ac:dyDescent="0.2">
      <c r="A152" s="112" t="s">
        <v>366</v>
      </c>
    </row>
    <row r="155" spans="1:3" x14ac:dyDescent="0.2">
      <c r="A155" s="148" t="s">
        <v>367</v>
      </c>
    </row>
    <row r="156" spans="1:3" x14ac:dyDescent="0.2">
      <c r="A156" s="107"/>
    </row>
    <row r="157" spans="1:3" x14ac:dyDescent="0.2">
      <c r="A157" s="114"/>
      <c r="B157" s="149" t="str">
        <f>B99</f>
        <v>31.12.2022.</v>
      </c>
      <c r="C157" s="149" t="str">
        <f>C99</f>
        <v>30.06.2023.</v>
      </c>
    </row>
    <row r="158" spans="1:3" x14ac:dyDescent="0.2">
      <c r="A158" s="147" t="s">
        <v>368</v>
      </c>
      <c r="B158" s="139">
        <v>34203267.890000001</v>
      </c>
      <c r="C158" s="139">
        <v>33519707.75</v>
      </c>
    </row>
    <row r="159" spans="1:3" ht="24" x14ac:dyDescent="0.2">
      <c r="A159" s="150" t="s">
        <v>369</v>
      </c>
      <c r="B159" s="139">
        <v>21528568.850000001</v>
      </c>
      <c r="C159" s="139">
        <v>21478804.34</v>
      </c>
    </row>
    <row r="160" spans="1:3" x14ac:dyDescent="0.2">
      <c r="A160" s="147" t="s">
        <v>370</v>
      </c>
      <c r="B160" s="139">
        <v>12221052.300000001</v>
      </c>
      <c r="C160" s="139">
        <v>20517328.859999999</v>
      </c>
    </row>
    <row r="161" spans="1:7" x14ac:dyDescent="0.2">
      <c r="A161" s="147" t="s">
        <v>371</v>
      </c>
      <c r="B161" s="139">
        <v>23625</v>
      </c>
      <c r="C161" s="139">
        <v>23362.5</v>
      </c>
    </row>
    <row r="162" spans="1:7" x14ac:dyDescent="0.2">
      <c r="A162" s="147" t="s">
        <v>372</v>
      </c>
      <c r="B162" s="139">
        <v>0</v>
      </c>
      <c r="C162" s="139">
        <v>605000</v>
      </c>
    </row>
    <row r="163" spans="1:7" x14ac:dyDescent="0.2">
      <c r="A163" s="119" t="s">
        <v>165</v>
      </c>
      <c r="B163" s="137">
        <f>SUM(B158:B162)</f>
        <v>67976514.040000007</v>
      </c>
      <c r="C163" s="137">
        <f>SUM(C158:C162)</f>
        <v>76144203.450000003</v>
      </c>
    </row>
    <row r="167" spans="1:7" s="155" customFormat="1" ht="30" customHeight="1" x14ac:dyDescent="0.2">
      <c r="A167" s="308" t="s">
        <v>373</v>
      </c>
      <c r="B167" s="308"/>
      <c r="C167" s="308"/>
      <c r="D167" s="308"/>
      <c r="E167" s="308"/>
      <c r="F167" s="154"/>
      <c r="G167" s="154"/>
    </row>
    <row r="168" spans="1:7" s="155" customFormat="1" ht="30" customHeight="1" x14ac:dyDescent="0.2">
      <c r="A168" s="308" t="s">
        <v>383</v>
      </c>
      <c r="B168" s="308"/>
      <c r="C168" s="308"/>
      <c r="D168" s="308"/>
      <c r="E168" s="308"/>
      <c r="F168" s="154"/>
      <c r="G168" s="154"/>
    </row>
    <row r="169" spans="1:7" s="155" customFormat="1" ht="20.100000000000001" customHeight="1" x14ac:dyDescent="0.2">
      <c r="A169" s="308" t="s">
        <v>384</v>
      </c>
      <c r="B169" s="308"/>
      <c r="C169" s="308"/>
      <c r="D169" s="308"/>
      <c r="E169" s="308"/>
      <c r="F169" s="154"/>
      <c r="G169" s="154"/>
    </row>
    <row r="170" spans="1:7" s="155" customFormat="1" ht="20.100000000000001" customHeight="1" x14ac:dyDescent="0.2">
      <c r="A170" s="308" t="s">
        <v>385</v>
      </c>
      <c r="B170" s="308"/>
      <c r="C170" s="308"/>
      <c r="D170" s="308"/>
      <c r="E170" s="308"/>
      <c r="F170" s="154"/>
      <c r="G170" s="154"/>
    </row>
    <row r="171" spans="1:7" s="155" customFormat="1" ht="20.100000000000001" customHeight="1" x14ac:dyDescent="0.2">
      <c r="A171" s="156" t="s">
        <v>374</v>
      </c>
      <c r="B171" s="156"/>
      <c r="C171" s="156"/>
      <c r="D171" s="156"/>
      <c r="E171" s="156"/>
      <c r="F171" s="154"/>
      <c r="G171" s="154"/>
    </row>
    <row r="172" spans="1:7" s="155" customFormat="1" ht="30" customHeight="1" x14ac:dyDescent="0.2">
      <c r="A172" s="308" t="s">
        <v>386</v>
      </c>
      <c r="B172" s="308"/>
      <c r="C172" s="308"/>
      <c r="D172" s="308"/>
      <c r="E172" s="308"/>
      <c r="F172" s="154"/>
      <c r="G172" s="154"/>
    </row>
    <row r="173" spans="1:7" x14ac:dyDescent="0.2">
      <c r="A173" s="310"/>
      <c r="B173" s="310"/>
      <c r="C173" s="310"/>
      <c r="D173" s="310"/>
      <c r="E173" s="310"/>
      <c r="F173" s="111"/>
      <c r="G173" s="111"/>
    </row>
    <row r="174" spans="1:7" x14ac:dyDescent="0.2">
      <c r="A174" s="309"/>
      <c r="B174" s="309"/>
      <c r="C174" s="309"/>
      <c r="D174" s="309"/>
      <c r="E174" s="309"/>
      <c r="F174" s="111"/>
      <c r="G174" s="111"/>
    </row>
    <row r="176" spans="1:7" x14ac:dyDescent="0.2">
      <c r="A176" s="111"/>
      <c r="B176" s="111"/>
      <c r="C176" s="111"/>
      <c r="D176" s="111"/>
      <c r="E176" s="111"/>
    </row>
    <row r="177" spans="1:7" x14ac:dyDescent="0.2">
      <c r="A177" s="151"/>
      <c r="B177" s="151"/>
      <c r="C177" s="151"/>
      <c r="D177" s="151"/>
      <c r="E177" s="151"/>
      <c r="F177" s="152"/>
      <c r="G177" s="152"/>
    </row>
    <row r="178" spans="1:7" x14ac:dyDescent="0.2">
      <c r="F178" s="153"/>
      <c r="G178" s="153"/>
    </row>
    <row r="183" spans="1:7" x14ac:dyDescent="0.2">
      <c r="A183" s="96"/>
      <c r="B183" s="96"/>
      <c r="C183" s="96"/>
      <c r="D183" s="96"/>
      <c r="E183" s="96"/>
      <c r="F183" s="96"/>
      <c r="G183" s="96"/>
    </row>
    <row r="184" spans="1:7" x14ac:dyDescent="0.2">
      <c r="A184" s="96"/>
      <c r="B184" s="96"/>
      <c r="C184" s="96"/>
      <c r="D184" s="96"/>
      <c r="E184" s="96"/>
      <c r="F184" s="96"/>
      <c r="G184" s="96"/>
    </row>
    <row r="185" spans="1:7" x14ac:dyDescent="0.2">
      <c r="A185" s="96"/>
      <c r="B185" s="96"/>
      <c r="C185" s="96"/>
      <c r="D185" s="96"/>
      <c r="E185" s="96"/>
      <c r="F185" s="96"/>
      <c r="G185" s="96"/>
    </row>
    <row r="186" spans="1:7" x14ac:dyDescent="0.2">
      <c r="A186" s="96"/>
      <c r="B186" s="96"/>
      <c r="C186" s="96"/>
      <c r="D186" s="96"/>
      <c r="E186" s="96"/>
      <c r="F186" s="96"/>
      <c r="G186" s="96"/>
    </row>
    <row r="187" spans="1:7" x14ac:dyDescent="0.2">
      <c r="A187" s="96"/>
      <c r="B187" s="96"/>
      <c r="C187" s="96"/>
      <c r="D187" s="96"/>
      <c r="E187" s="96"/>
      <c r="F187" s="96"/>
      <c r="G187" s="96"/>
    </row>
    <row r="188" spans="1:7" x14ac:dyDescent="0.2">
      <c r="A188" s="96"/>
      <c r="B188" s="96"/>
      <c r="C188" s="96"/>
      <c r="D188" s="96"/>
      <c r="E188" s="96"/>
      <c r="F188" s="96"/>
      <c r="G188" s="96"/>
    </row>
    <row r="189" spans="1:7" x14ac:dyDescent="0.2">
      <c r="A189" s="96"/>
      <c r="B189" s="96"/>
      <c r="C189" s="96"/>
      <c r="D189" s="96"/>
      <c r="E189" s="96"/>
      <c r="F189" s="96"/>
      <c r="G189" s="96"/>
    </row>
    <row r="190" spans="1:7" x14ac:dyDescent="0.2">
      <c r="A190" s="96"/>
      <c r="B190" s="96"/>
      <c r="C190" s="96"/>
      <c r="D190" s="96"/>
      <c r="E190" s="96"/>
      <c r="F190" s="96"/>
      <c r="G190" s="96"/>
    </row>
    <row r="191" spans="1:7" x14ac:dyDescent="0.2">
      <c r="A191" s="96"/>
      <c r="B191" s="96"/>
      <c r="C191" s="96"/>
      <c r="D191" s="96"/>
      <c r="E191" s="96"/>
      <c r="F191" s="96"/>
      <c r="G191" s="96"/>
    </row>
    <row r="192" spans="1:7" x14ac:dyDescent="0.2">
      <c r="A192" s="96"/>
      <c r="B192" s="96"/>
      <c r="C192" s="96"/>
      <c r="D192" s="96"/>
      <c r="E192" s="96"/>
      <c r="F192" s="96"/>
      <c r="G192" s="96"/>
    </row>
    <row r="193" spans="1:7" x14ac:dyDescent="0.2">
      <c r="A193" s="96"/>
      <c r="B193" s="96"/>
      <c r="C193" s="96"/>
      <c r="D193" s="96"/>
      <c r="E193" s="96"/>
      <c r="F193" s="96"/>
      <c r="G193" s="96"/>
    </row>
    <row r="194" spans="1:7" x14ac:dyDescent="0.2">
      <c r="A194" s="96"/>
      <c r="B194" s="96"/>
      <c r="C194" s="96"/>
      <c r="D194" s="96"/>
      <c r="E194" s="96"/>
      <c r="F194" s="96"/>
      <c r="G194" s="96"/>
    </row>
    <row r="195" spans="1:7" x14ac:dyDescent="0.2">
      <c r="A195" s="96"/>
      <c r="B195" s="96"/>
      <c r="C195" s="96"/>
      <c r="D195" s="96"/>
      <c r="E195" s="96"/>
      <c r="F195" s="96"/>
      <c r="G195" s="96"/>
    </row>
    <row r="196" spans="1:7" x14ac:dyDescent="0.2">
      <c r="A196" s="96"/>
      <c r="B196" s="96"/>
      <c r="C196" s="96"/>
      <c r="D196" s="96"/>
      <c r="E196" s="96"/>
      <c r="F196" s="96"/>
      <c r="G196" s="96"/>
    </row>
    <row r="197" spans="1:7" x14ac:dyDescent="0.2">
      <c r="A197" s="96"/>
      <c r="B197" s="96"/>
      <c r="C197" s="96"/>
      <c r="D197" s="96"/>
      <c r="E197" s="96"/>
      <c r="F197" s="96"/>
      <c r="G197" s="96"/>
    </row>
    <row r="198" spans="1:7" x14ac:dyDescent="0.2">
      <c r="A198" s="96"/>
      <c r="B198" s="96"/>
      <c r="C198" s="96"/>
      <c r="D198" s="96"/>
      <c r="E198" s="96"/>
      <c r="F198" s="96"/>
      <c r="G198" s="96"/>
    </row>
    <row r="199" spans="1:7" x14ac:dyDescent="0.2">
      <c r="A199" s="96"/>
      <c r="B199" s="96"/>
      <c r="C199" s="96"/>
      <c r="D199" s="96"/>
      <c r="E199" s="96"/>
      <c r="F199" s="96"/>
      <c r="G199" s="96"/>
    </row>
    <row r="200" spans="1:7" x14ac:dyDescent="0.2">
      <c r="A200" s="96"/>
      <c r="B200" s="96"/>
      <c r="C200" s="96"/>
      <c r="D200" s="96"/>
      <c r="E200" s="96"/>
      <c r="F200" s="96"/>
      <c r="G200" s="96"/>
    </row>
    <row r="201" spans="1:7" x14ac:dyDescent="0.2">
      <c r="A201" s="96"/>
      <c r="B201" s="96"/>
      <c r="C201" s="96"/>
      <c r="D201" s="96"/>
      <c r="E201" s="96"/>
      <c r="F201" s="96"/>
      <c r="G201" s="96"/>
    </row>
    <row r="202" spans="1:7" x14ac:dyDescent="0.2">
      <c r="A202" s="96"/>
      <c r="B202" s="96"/>
      <c r="C202" s="96"/>
      <c r="D202" s="96"/>
      <c r="E202" s="96"/>
      <c r="F202" s="96"/>
      <c r="G202" s="96"/>
    </row>
    <row r="203" spans="1:7" x14ac:dyDescent="0.2">
      <c r="A203" s="96"/>
      <c r="B203" s="96"/>
      <c r="C203" s="96"/>
      <c r="D203" s="96"/>
      <c r="E203" s="96"/>
      <c r="F203" s="96"/>
      <c r="G203" s="96"/>
    </row>
    <row r="204" spans="1:7" x14ac:dyDescent="0.2">
      <c r="A204" s="96"/>
      <c r="B204" s="96"/>
      <c r="C204" s="96"/>
      <c r="D204" s="96"/>
      <c r="E204" s="96"/>
      <c r="F204" s="96"/>
      <c r="G204" s="96"/>
    </row>
    <row r="205" spans="1:7" x14ac:dyDescent="0.2">
      <c r="A205" s="96"/>
      <c r="B205" s="96"/>
      <c r="C205" s="96"/>
      <c r="D205" s="96"/>
      <c r="E205" s="96"/>
      <c r="F205" s="96"/>
      <c r="G205" s="96"/>
    </row>
    <row r="206" spans="1:7" x14ac:dyDescent="0.2">
      <c r="A206" s="96"/>
      <c r="B206" s="96"/>
      <c r="C206" s="96"/>
      <c r="D206" s="96"/>
      <c r="E206" s="96"/>
      <c r="F206" s="96"/>
      <c r="G206" s="96"/>
    </row>
    <row r="207" spans="1:7" x14ac:dyDescent="0.2">
      <c r="A207" s="96"/>
      <c r="B207" s="96"/>
      <c r="C207" s="96"/>
      <c r="D207" s="96"/>
      <c r="E207" s="96"/>
      <c r="F207" s="96"/>
      <c r="G207" s="96"/>
    </row>
    <row r="208" spans="1:7" x14ac:dyDescent="0.2">
      <c r="A208" s="96"/>
      <c r="B208" s="96"/>
      <c r="C208" s="96"/>
      <c r="D208" s="96"/>
      <c r="E208" s="96"/>
      <c r="F208" s="96"/>
      <c r="G208" s="96"/>
    </row>
    <row r="209" spans="1:7" x14ac:dyDescent="0.2">
      <c r="A209" s="96"/>
      <c r="B209" s="96"/>
      <c r="C209" s="96"/>
      <c r="D209" s="96"/>
      <c r="E209" s="96"/>
      <c r="F209" s="96"/>
      <c r="G209" s="96"/>
    </row>
    <row r="210" spans="1:7" x14ac:dyDescent="0.2">
      <c r="A210" s="96"/>
      <c r="B210" s="96"/>
      <c r="C210" s="96"/>
      <c r="D210" s="96"/>
      <c r="E210" s="96"/>
      <c r="F210" s="96"/>
      <c r="G210" s="96"/>
    </row>
    <row r="211" spans="1:7" x14ac:dyDescent="0.2">
      <c r="A211" s="96"/>
      <c r="B211" s="96"/>
      <c r="C211" s="96"/>
      <c r="D211" s="96"/>
      <c r="E211" s="96"/>
      <c r="F211" s="96"/>
      <c r="G211" s="96"/>
    </row>
    <row r="212" spans="1:7" x14ac:dyDescent="0.2">
      <c r="A212" s="96"/>
      <c r="B212" s="96"/>
      <c r="C212" s="96"/>
      <c r="D212" s="96"/>
      <c r="E212" s="96"/>
      <c r="F212" s="96"/>
      <c r="G212" s="96"/>
    </row>
    <row r="213" spans="1:7" x14ac:dyDescent="0.2">
      <c r="A213" s="96"/>
      <c r="B213" s="96"/>
      <c r="C213" s="96"/>
      <c r="D213" s="96"/>
      <c r="E213" s="96"/>
      <c r="F213" s="96"/>
      <c r="G213" s="96"/>
    </row>
    <row r="214" spans="1:7" x14ac:dyDescent="0.2">
      <c r="A214" s="96"/>
      <c r="B214" s="96"/>
      <c r="C214" s="96"/>
      <c r="D214" s="96"/>
      <c r="E214" s="96"/>
      <c r="F214" s="96"/>
      <c r="G214" s="96"/>
    </row>
    <row r="215" spans="1:7" x14ac:dyDescent="0.2">
      <c r="A215" s="96"/>
      <c r="B215" s="96"/>
      <c r="C215" s="96"/>
      <c r="D215" s="96"/>
      <c r="E215" s="96"/>
      <c r="F215" s="96"/>
      <c r="G215" s="96"/>
    </row>
    <row r="216" spans="1:7" x14ac:dyDescent="0.2">
      <c r="A216" s="96"/>
      <c r="B216" s="96"/>
      <c r="C216" s="96"/>
      <c r="D216" s="96"/>
      <c r="E216" s="96"/>
      <c r="F216" s="96"/>
      <c r="G216" s="96"/>
    </row>
    <row r="217" spans="1:7" x14ac:dyDescent="0.2">
      <c r="A217" s="96"/>
      <c r="B217" s="96"/>
      <c r="C217" s="96"/>
      <c r="D217" s="96"/>
      <c r="E217" s="96"/>
      <c r="F217" s="96"/>
      <c r="G217" s="96"/>
    </row>
    <row r="218" spans="1:7" x14ac:dyDescent="0.2">
      <c r="A218" s="96"/>
      <c r="B218" s="96"/>
      <c r="C218" s="96"/>
      <c r="D218" s="96"/>
      <c r="E218" s="96"/>
      <c r="F218" s="96"/>
      <c r="G218" s="96"/>
    </row>
    <row r="219" spans="1:7" x14ac:dyDescent="0.2">
      <c r="A219" s="96"/>
      <c r="B219" s="96"/>
      <c r="C219" s="96"/>
      <c r="D219" s="96"/>
      <c r="E219" s="96"/>
      <c r="F219" s="96"/>
      <c r="G219" s="96"/>
    </row>
    <row r="220" spans="1:7" x14ac:dyDescent="0.2">
      <c r="A220" s="96"/>
      <c r="B220" s="96"/>
      <c r="C220" s="96"/>
      <c r="D220" s="96"/>
      <c r="E220" s="96"/>
      <c r="F220" s="96"/>
      <c r="G220" s="96"/>
    </row>
    <row r="221" spans="1:7" x14ac:dyDescent="0.2">
      <c r="A221" s="96"/>
      <c r="B221" s="96"/>
      <c r="C221" s="96"/>
      <c r="D221" s="96"/>
      <c r="E221" s="96"/>
      <c r="F221" s="96"/>
      <c r="G221" s="96"/>
    </row>
    <row r="222" spans="1:7" x14ac:dyDescent="0.2">
      <c r="A222" s="96"/>
      <c r="B222" s="96"/>
      <c r="C222" s="96"/>
      <c r="D222" s="96"/>
      <c r="E222" s="96"/>
      <c r="F222" s="96"/>
      <c r="G222" s="96"/>
    </row>
    <row r="223" spans="1:7" x14ac:dyDescent="0.2">
      <c r="A223" s="96"/>
      <c r="B223" s="96"/>
      <c r="C223" s="96"/>
      <c r="D223" s="96"/>
      <c r="E223" s="96"/>
      <c r="F223" s="96"/>
      <c r="G223" s="96"/>
    </row>
    <row r="224" spans="1:7" x14ac:dyDescent="0.2">
      <c r="A224" s="96"/>
      <c r="B224" s="96"/>
      <c r="C224" s="96"/>
      <c r="D224" s="96"/>
      <c r="E224" s="96"/>
      <c r="F224" s="96"/>
      <c r="G224" s="96"/>
    </row>
    <row r="225" spans="1:7" x14ac:dyDescent="0.2">
      <c r="A225" s="96"/>
      <c r="B225" s="96"/>
      <c r="C225" s="96"/>
      <c r="D225" s="96"/>
      <c r="E225" s="96"/>
      <c r="F225" s="96"/>
      <c r="G225" s="96"/>
    </row>
    <row r="226" spans="1:7" x14ac:dyDescent="0.2">
      <c r="A226" s="96"/>
      <c r="B226" s="96"/>
      <c r="C226" s="96"/>
      <c r="D226" s="96"/>
      <c r="E226" s="96"/>
      <c r="F226" s="96"/>
      <c r="G226" s="96"/>
    </row>
    <row r="227" spans="1:7" x14ac:dyDescent="0.2">
      <c r="A227" s="96"/>
      <c r="B227" s="96"/>
      <c r="C227" s="96"/>
      <c r="D227" s="96"/>
      <c r="E227" s="96"/>
      <c r="F227" s="96"/>
      <c r="G227" s="96"/>
    </row>
    <row r="228" spans="1:7" x14ac:dyDescent="0.2">
      <c r="A228" s="96"/>
      <c r="B228" s="96"/>
      <c r="C228" s="96"/>
      <c r="D228" s="96"/>
      <c r="E228" s="96"/>
      <c r="F228" s="96"/>
      <c r="G228" s="96"/>
    </row>
    <row r="229" spans="1:7" x14ac:dyDescent="0.2">
      <c r="A229" s="96"/>
      <c r="B229" s="96"/>
      <c r="C229" s="96"/>
      <c r="D229" s="96"/>
      <c r="E229" s="96"/>
      <c r="F229" s="96"/>
      <c r="G229" s="96"/>
    </row>
    <row r="230" spans="1:7" x14ac:dyDescent="0.2">
      <c r="A230" s="96"/>
      <c r="B230" s="96"/>
      <c r="C230" s="96"/>
      <c r="D230" s="96"/>
      <c r="E230" s="96"/>
      <c r="F230" s="96"/>
      <c r="G230" s="96"/>
    </row>
    <row r="231" spans="1:7" x14ac:dyDescent="0.2">
      <c r="A231" s="96"/>
      <c r="B231" s="96"/>
      <c r="C231" s="96"/>
      <c r="D231" s="96"/>
      <c r="E231" s="96"/>
      <c r="F231" s="96"/>
      <c r="G231" s="96"/>
    </row>
    <row r="232" spans="1:7" x14ac:dyDescent="0.2">
      <c r="A232" s="96"/>
      <c r="B232" s="96"/>
      <c r="C232" s="96"/>
      <c r="D232" s="96"/>
      <c r="E232" s="96"/>
      <c r="F232" s="96"/>
      <c r="G232" s="96"/>
    </row>
    <row r="233" spans="1:7" x14ac:dyDescent="0.2">
      <c r="A233" s="96"/>
      <c r="B233" s="96"/>
      <c r="C233" s="96"/>
      <c r="D233" s="96"/>
      <c r="E233" s="96"/>
      <c r="F233" s="96"/>
      <c r="G233" s="96"/>
    </row>
    <row r="234" spans="1:7" x14ac:dyDescent="0.2">
      <c r="A234" s="96"/>
      <c r="B234" s="96"/>
      <c r="C234" s="96"/>
      <c r="D234" s="96"/>
      <c r="E234" s="96"/>
      <c r="F234" s="96"/>
      <c r="G234" s="96"/>
    </row>
    <row r="235" spans="1:7" x14ac:dyDescent="0.2">
      <c r="A235" s="96"/>
      <c r="B235" s="96"/>
      <c r="C235" s="96"/>
      <c r="D235" s="96"/>
      <c r="E235" s="96"/>
      <c r="F235" s="96"/>
      <c r="G235" s="96"/>
    </row>
    <row r="236" spans="1:7" x14ac:dyDescent="0.2">
      <c r="A236" s="96"/>
      <c r="B236" s="96"/>
      <c r="C236" s="96"/>
      <c r="D236" s="96"/>
      <c r="E236" s="96"/>
      <c r="F236" s="96"/>
      <c r="G236" s="96"/>
    </row>
    <row r="237" spans="1:7" x14ac:dyDescent="0.2">
      <c r="A237" s="96"/>
      <c r="B237" s="96"/>
      <c r="C237" s="96"/>
      <c r="D237" s="96"/>
      <c r="E237" s="96"/>
      <c r="F237" s="96"/>
      <c r="G237" s="96"/>
    </row>
    <row r="238" spans="1:7" x14ac:dyDescent="0.2">
      <c r="A238" s="96"/>
      <c r="B238" s="96"/>
      <c r="C238" s="96"/>
      <c r="D238" s="96"/>
      <c r="E238" s="96"/>
      <c r="F238" s="96"/>
      <c r="G238" s="96"/>
    </row>
    <row r="239" spans="1:7" x14ac:dyDescent="0.2">
      <c r="A239" s="96"/>
      <c r="B239" s="96"/>
      <c r="C239" s="96"/>
      <c r="D239" s="96"/>
      <c r="E239" s="96"/>
      <c r="F239" s="96"/>
      <c r="G239" s="96"/>
    </row>
    <row r="240" spans="1:7" x14ac:dyDescent="0.2">
      <c r="A240" s="96"/>
      <c r="B240" s="96"/>
      <c r="C240" s="96"/>
      <c r="D240" s="96"/>
      <c r="E240" s="96"/>
      <c r="F240" s="96"/>
      <c r="G240" s="96"/>
    </row>
    <row r="241" spans="1:7" x14ac:dyDescent="0.2">
      <c r="A241" s="96"/>
      <c r="B241" s="96"/>
      <c r="C241" s="96"/>
      <c r="D241" s="96"/>
      <c r="E241" s="96"/>
      <c r="F241" s="96"/>
      <c r="G241" s="96"/>
    </row>
    <row r="242" spans="1:7" x14ac:dyDescent="0.2">
      <c r="A242" s="96"/>
      <c r="B242" s="96"/>
      <c r="C242" s="96"/>
      <c r="D242" s="96"/>
      <c r="E242" s="96"/>
      <c r="F242" s="96"/>
      <c r="G242" s="96"/>
    </row>
    <row r="243" spans="1:7" x14ac:dyDescent="0.2">
      <c r="A243" s="96"/>
      <c r="B243" s="96"/>
      <c r="C243" s="96"/>
      <c r="D243" s="96"/>
      <c r="E243" s="96"/>
      <c r="F243" s="96"/>
      <c r="G243" s="96"/>
    </row>
    <row r="244" spans="1:7" x14ac:dyDescent="0.2">
      <c r="A244" s="96"/>
      <c r="B244" s="96"/>
      <c r="C244" s="96"/>
      <c r="D244" s="96"/>
      <c r="E244" s="96"/>
      <c r="F244" s="96"/>
      <c r="G244" s="96"/>
    </row>
    <row r="245" spans="1:7" x14ac:dyDescent="0.2">
      <c r="A245" s="96"/>
      <c r="B245" s="96"/>
      <c r="C245" s="96"/>
      <c r="D245" s="96"/>
      <c r="E245" s="96"/>
      <c r="F245" s="96"/>
      <c r="G245" s="96"/>
    </row>
    <row r="246" spans="1:7" x14ac:dyDescent="0.2">
      <c r="A246" s="96"/>
      <c r="B246" s="96"/>
      <c r="C246" s="96"/>
      <c r="D246" s="96"/>
      <c r="E246" s="96"/>
      <c r="F246" s="96"/>
      <c r="G246" s="96"/>
    </row>
    <row r="247" spans="1:7" x14ac:dyDescent="0.2">
      <c r="A247" s="96"/>
      <c r="B247" s="96"/>
      <c r="C247" s="96"/>
      <c r="D247" s="96"/>
      <c r="E247" s="96"/>
      <c r="F247" s="96"/>
      <c r="G247" s="96"/>
    </row>
    <row r="248" spans="1:7" x14ac:dyDescent="0.2">
      <c r="A248" s="96"/>
      <c r="B248" s="96"/>
      <c r="C248" s="96"/>
      <c r="D248" s="96"/>
      <c r="E248" s="96"/>
      <c r="F248" s="96"/>
      <c r="G248" s="96"/>
    </row>
    <row r="249" spans="1:7" x14ac:dyDescent="0.2">
      <c r="A249" s="96"/>
      <c r="B249" s="96"/>
      <c r="C249" s="96"/>
      <c r="D249" s="96"/>
      <c r="E249" s="96"/>
      <c r="F249" s="96"/>
      <c r="G249" s="96"/>
    </row>
    <row r="250" spans="1:7" x14ac:dyDescent="0.2">
      <c r="A250" s="96"/>
      <c r="B250" s="96"/>
      <c r="C250" s="96"/>
      <c r="D250" s="96"/>
      <c r="E250" s="96"/>
      <c r="F250" s="96"/>
      <c r="G250" s="96"/>
    </row>
    <row r="251" spans="1:7" x14ac:dyDescent="0.2">
      <c r="A251" s="96"/>
      <c r="B251" s="96"/>
      <c r="C251" s="96"/>
      <c r="D251" s="96"/>
      <c r="E251" s="96"/>
      <c r="F251" s="96"/>
      <c r="G251" s="96"/>
    </row>
    <row r="252" spans="1:7" x14ac:dyDescent="0.2">
      <c r="A252" s="96"/>
      <c r="B252" s="96"/>
      <c r="C252" s="96"/>
      <c r="D252" s="96"/>
      <c r="E252" s="96"/>
      <c r="F252" s="96"/>
      <c r="G252" s="96"/>
    </row>
    <row r="253" spans="1:7" x14ac:dyDescent="0.2">
      <c r="A253" s="96"/>
      <c r="B253" s="96"/>
      <c r="C253" s="96"/>
      <c r="D253" s="96"/>
      <c r="E253" s="96"/>
      <c r="F253" s="96"/>
      <c r="G253" s="96"/>
    </row>
    <row r="254" spans="1:7" x14ac:dyDescent="0.2">
      <c r="A254" s="96"/>
      <c r="B254" s="96"/>
      <c r="C254" s="96"/>
      <c r="D254" s="96"/>
      <c r="E254" s="96"/>
      <c r="F254" s="96"/>
      <c r="G254" s="96"/>
    </row>
    <row r="255" spans="1:7" x14ac:dyDescent="0.2">
      <c r="A255" s="96"/>
      <c r="B255" s="96"/>
      <c r="C255" s="96"/>
      <c r="D255" s="96"/>
      <c r="E255" s="96"/>
      <c r="F255" s="96"/>
      <c r="G255" s="96"/>
    </row>
    <row r="256" spans="1:7" x14ac:dyDescent="0.2">
      <c r="A256" s="96"/>
      <c r="B256" s="96"/>
      <c r="C256" s="96"/>
      <c r="D256" s="96"/>
      <c r="E256" s="96"/>
      <c r="F256" s="96"/>
      <c r="G256" s="96"/>
    </row>
    <row r="257" spans="1:7" x14ac:dyDescent="0.2">
      <c r="A257" s="96"/>
      <c r="B257" s="96"/>
      <c r="C257" s="96"/>
      <c r="D257" s="96"/>
      <c r="E257" s="96"/>
      <c r="F257" s="96"/>
      <c r="G257" s="96"/>
    </row>
    <row r="258" spans="1:7" x14ac:dyDescent="0.2">
      <c r="A258" s="96"/>
      <c r="B258" s="96"/>
      <c r="C258" s="96"/>
      <c r="D258" s="96"/>
      <c r="E258" s="96"/>
      <c r="F258" s="96"/>
      <c r="G258" s="96"/>
    </row>
    <row r="259" spans="1:7" x14ac:dyDescent="0.2">
      <c r="A259" s="96"/>
      <c r="B259" s="96"/>
      <c r="C259" s="96"/>
      <c r="D259" s="96"/>
      <c r="E259" s="96"/>
      <c r="F259" s="96"/>
      <c r="G259" s="96"/>
    </row>
    <row r="260" spans="1:7" x14ac:dyDescent="0.2">
      <c r="A260" s="96"/>
      <c r="B260" s="96"/>
      <c r="C260" s="96"/>
      <c r="D260" s="96"/>
      <c r="E260" s="96"/>
      <c r="F260" s="96"/>
      <c r="G260" s="96"/>
    </row>
    <row r="261" spans="1:7" x14ac:dyDescent="0.2">
      <c r="A261" s="96"/>
      <c r="B261" s="96"/>
      <c r="C261" s="96"/>
      <c r="D261" s="96"/>
      <c r="E261" s="96"/>
      <c r="F261" s="96"/>
      <c r="G261" s="96"/>
    </row>
    <row r="262" spans="1:7" x14ac:dyDescent="0.2">
      <c r="A262" s="96"/>
      <c r="B262" s="96"/>
      <c r="C262" s="96"/>
      <c r="D262" s="96"/>
      <c r="E262" s="96"/>
      <c r="F262" s="96"/>
      <c r="G262" s="96"/>
    </row>
    <row r="263" spans="1:7" x14ac:dyDescent="0.2">
      <c r="A263" s="96"/>
      <c r="B263" s="96"/>
      <c r="C263" s="96"/>
      <c r="D263" s="96"/>
      <c r="E263" s="96"/>
      <c r="F263" s="96"/>
      <c r="G263" s="96"/>
    </row>
    <row r="264" spans="1:7" x14ac:dyDescent="0.2">
      <c r="A264" s="96"/>
      <c r="B264" s="96"/>
      <c r="C264" s="96"/>
      <c r="D264" s="96"/>
      <c r="E264" s="96"/>
      <c r="F264" s="96"/>
      <c r="G264" s="96"/>
    </row>
    <row r="265" spans="1:7" x14ac:dyDescent="0.2">
      <c r="A265" s="96"/>
      <c r="B265" s="96"/>
      <c r="C265" s="96"/>
      <c r="D265" s="96"/>
      <c r="E265" s="96"/>
      <c r="F265" s="96"/>
      <c r="G265" s="96"/>
    </row>
    <row r="266" spans="1:7" x14ac:dyDescent="0.2">
      <c r="F266" s="96"/>
      <c r="G266" s="96"/>
    </row>
  </sheetData>
  <mergeCells count="34">
    <mergeCell ref="A174:E174"/>
    <mergeCell ref="A168:E168"/>
    <mergeCell ref="A169:E169"/>
    <mergeCell ref="A170:E170"/>
    <mergeCell ref="A172:E172"/>
    <mergeCell ref="A173:E173"/>
    <mergeCell ref="B134:B135"/>
    <mergeCell ref="C134:C135"/>
    <mergeCell ref="B142:B143"/>
    <mergeCell ref="C142:C143"/>
    <mergeCell ref="A167:E167"/>
    <mergeCell ref="B89:C89"/>
    <mergeCell ref="D89:E89"/>
    <mergeCell ref="B99:B100"/>
    <mergeCell ref="C99:C100"/>
    <mergeCell ref="B126:B127"/>
    <mergeCell ref="C126:C127"/>
    <mergeCell ref="D65:E65"/>
    <mergeCell ref="B73:C73"/>
    <mergeCell ref="D73:E73"/>
    <mergeCell ref="B81:C81"/>
    <mergeCell ref="D81:E81"/>
    <mergeCell ref="B65:C65"/>
    <mergeCell ref="A1:E1"/>
    <mergeCell ref="A2:E2"/>
    <mergeCell ref="A17:E17"/>
    <mergeCell ref="B22:C22"/>
    <mergeCell ref="D22:E22"/>
    <mergeCell ref="B33:C33"/>
    <mergeCell ref="D33:E33"/>
    <mergeCell ref="B43:C43"/>
    <mergeCell ref="D43:E43"/>
    <mergeCell ref="B54:C54"/>
    <mergeCell ref="D54:E54"/>
  </mergeCells>
  <pageMargins left="0.7" right="0.7" top="0.75" bottom="0.75" header="0.3" footer="0.3"/>
  <pageSetup paperSize="9" scale="67" orientation="portrait" r:id="rId1"/>
  <rowBreaks count="2" manualBreakCount="2">
    <brk id="71" max="16383" man="1"/>
    <brk id="1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purl.org/dc/dcmitype/"/>
    <ds:schemaRef ds:uri="http://purl.org/dc/terms/"/>
    <ds:schemaRef ds:uri="http://schemas.openxmlformats.org/package/2006/metadata/core-properties"/>
    <ds:schemaRef ds:uri="http://schemas.microsoft.com/office/2006/documentManagement/types"/>
    <ds:schemaRef ds:uri="2090b57c-2e4d-4ed9-b313-510fc704fe75"/>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2023-07-26T11:38:32Z</cp:lastPrinted>
  <dcterms:created xsi:type="dcterms:W3CDTF">2008-10-17T11:51:54Z</dcterms:created>
  <dcterms:modified xsi:type="dcterms:W3CDTF">2023-07-31T06:56:21Z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