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3-03-31_TFI-KI\"/>
    </mc:Choice>
  </mc:AlternateContent>
  <xr:revisionPtr revIDLastSave="0" documentId="13_ncr:1_{EB4AC43E-AB67-4BA6-A1E1-09ADD9160F74}" xr6:coauthVersionLast="36" xr6:coauthVersionMax="3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0" yWindow="0" windowWidth="25125" windowHeight="477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Bilješke!$A$1:$G$174</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C29" i="24" l="1"/>
  <c r="B29" i="24" l="1"/>
  <c r="D29" i="24"/>
  <c r="E29" i="24"/>
  <c r="B34" i="24"/>
  <c r="C34" i="24"/>
  <c r="D34" i="24"/>
  <c r="E34" i="24"/>
  <c r="B39" i="24"/>
  <c r="C39" i="24"/>
  <c r="D39" i="24"/>
  <c r="E39" i="24"/>
  <c r="B44" i="24"/>
  <c r="C44" i="24"/>
  <c r="D44" i="24"/>
  <c r="E44" i="24"/>
  <c r="B50" i="24"/>
  <c r="C50" i="24"/>
  <c r="D50" i="24"/>
  <c r="E50" i="24"/>
  <c r="B55" i="24"/>
  <c r="C55" i="24"/>
  <c r="D55" i="24"/>
  <c r="E55" i="24"/>
  <c r="B61" i="24"/>
  <c r="C61" i="24"/>
  <c r="D61" i="24"/>
  <c r="E61" i="24"/>
  <c r="B66" i="24"/>
  <c r="C66" i="24"/>
  <c r="D66" i="24"/>
  <c r="E66" i="24"/>
  <c r="B69" i="24"/>
  <c r="C69" i="24"/>
  <c r="D69" i="24"/>
  <c r="E69" i="24"/>
  <c r="B74" i="24"/>
  <c r="C74" i="24"/>
  <c r="D74" i="24"/>
  <c r="E74" i="24"/>
  <c r="B77" i="24"/>
  <c r="C77" i="24"/>
  <c r="D77" i="24"/>
  <c r="E77" i="24"/>
  <c r="B82" i="24"/>
  <c r="C82" i="24"/>
  <c r="D82" i="24"/>
  <c r="E82" i="24"/>
  <c r="B85" i="24"/>
  <c r="C85" i="24"/>
  <c r="D85" i="24"/>
  <c r="E85" i="24"/>
  <c r="B90" i="24"/>
  <c r="C90" i="24"/>
  <c r="D90" i="24"/>
  <c r="E90" i="24"/>
  <c r="B93" i="24"/>
  <c r="C93" i="24"/>
  <c r="D93" i="24"/>
  <c r="E93" i="24"/>
  <c r="B126" i="24"/>
  <c r="C126" i="24"/>
  <c r="C130" i="24"/>
  <c r="B134" i="24"/>
  <c r="C134" i="24"/>
  <c r="C138" i="24"/>
  <c r="B142" i="24"/>
  <c r="C142" i="24"/>
  <c r="C150" i="24"/>
  <c r="B157" i="24"/>
  <c r="C157" i="24"/>
  <c r="C163" i="24"/>
  <c r="B130" i="24" l="1"/>
  <c r="B163" i="24"/>
  <c r="B138" i="24"/>
  <c r="B150" i="24"/>
  <c r="K71" i="27" l="1"/>
  <c r="J71" i="27"/>
  <c r="I71" i="27"/>
  <c r="H71" i="27"/>
  <c r="K44" i="27"/>
  <c r="J44" i="27"/>
  <c r="I44" i="27"/>
  <c r="H44" i="27"/>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J47" i="27" s="1"/>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2" i="27" l="1"/>
  <c r="J46" i="27" s="1"/>
  <c r="H63" i="26"/>
  <c r="H78" i="26" s="1"/>
  <c r="H42" i="27"/>
  <c r="H46" i="27" s="1"/>
  <c r="I42" i="27"/>
  <c r="I46" i="27" s="1"/>
  <c r="J69" i="27"/>
  <c r="K42" i="27"/>
  <c r="K46" i="27" s="1"/>
  <c r="K47" i="27"/>
  <c r="I47" i="27"/>
  <c r="H47" i="27"/>
  <c r="I40" i="26"/>
  <c r="H40" i="26"/>
  <c r="I63" i="26"/>
  <c r="I78" i="26"/>
  <c r="R26" i="29"/>
  <c r="H60" i="28"/>
  <c r="H63" i="28" s="1"/>
  <c r="I60" i="28"/>
  <c r="I63" i="28" s="1"/>
  <c r="R9" i="29"/>
  <c r="H69" i="27" l="1"/>
  <c r="I69" i="27"/>
  <c r="K69" i="27"/>
</calcChain>
</file>

<file path=xl/sharedStrings.xml><?xml version="1.0" encoding="utf-8"?>
<sst xmlns="http://schemas.openxmlformats.org/spreadsheetml/2006/main" count="491" uniqueCount="388">
  <si>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</si>
  <si>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</si>
  <si>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</si>
  <si>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</si>
  <si>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</si>
  <si>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</si>
  <si>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</si>
  <si>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</si>
  <si>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</si>
  <si>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</si>
  <si>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</si>
  <si>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</si>
  <si>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</si>
  <si>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</si>
  <si>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</si>
  <si>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</si>
  <si>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</si>
  <si>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</si>
  <si>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</si>
  <si>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</si>
  <si>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</si>
  <si>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</si>
  <si>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</si>
  <si>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</si>
  <si>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</si>
  <si>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</si>
  <si>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</si>
  <si>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</si>
  <si>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</si>
  <si>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</si>
  <si>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</si>
  <si>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</si>
  <si>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</si>
  <si>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</si>
  <si>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</si>
  <si>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</si>
  <si>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</si>
  <si>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</si>
  <si>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</si>
  <si>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</si>
  <si>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</si>
  <si>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</si>
  <si>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</si>
  <si>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</si>
  <si>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</si>
  <si>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</si>
  <si>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</si>
  <si>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</si>
  <si>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</si>
  <si>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</si>
  <si>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</si>
  <si>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</si>
  <si>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</si>
  <si>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</si>
  <si>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</si>
  <si>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</si>
  <si>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</si>
  <si>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</si>
  <si>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</si>
  <si>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</si>
  <si>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</si>
  <si>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</si>
  <si>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</si>
  <si>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</si>
  <si>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</si>
  <si>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</si>
  <si>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</si>
  <si>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</si>
  <si>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</si>
  <si>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</si>
  <si>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</si>
  <si>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</si>
  <si>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</si>
  <si>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</si>
  <si>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</si>
  <si>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</si>
  <si>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</si>
  <si>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</si>
  <si>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</si>
  <si>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</si>
  <si>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</si>
  <si>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</si>
  <si>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</si>
  <si>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</si>
  <si>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</si>
  <si>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</si>
  <si>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</si>
  <si>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</si>
  <si>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</si>
  <si>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</si>
  <si>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</si>
  <si>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</si>
  <si>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</si>
  <si>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</si>
  <si>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</si>
  <si>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</si>
  <si>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</si>
  <si>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</si>
  <si>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</si>
  <si>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</si>
  <si>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</si>
  <si>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</si>
  <si>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</si>
  <si>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</si>
  <si>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</si>
  <si>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</si>
  <si>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</si>
  <si>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</si>
  <si>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</si>
  <si>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</si>
  <si>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</si>
  <si>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</si>
  <si>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</si>
  <si>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</si>
  <si>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</si>
  <si>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</si>
  <si>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</si>
  <si>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</si>
  <si>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</si>
  <si>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</si>
  <si>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</si>
  <si>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</si>
  <si>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</si>
  <si>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</si>
  <si>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</si>
  <si>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</si>
  <si>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</si>
  <si>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</si>
  <si>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</si>
  <si>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</si>
  <si>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</si>
  <si>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</si>
  <si>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</si>
  <si>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</si>
  <si>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</si>
  <si>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</si>
  <si>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</si>
  <si>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</si>
  <si>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</si>
  <si>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</si>
  <si>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</si>
  <si>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</si>
  <si>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</si>
  <si>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</si>
  <si>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</si>
  <si>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</si>
  <si>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</si>
  <si>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</si>
  <si>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</si>
  <si>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</si>
  <si>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</si>
  <si>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</si>
  <si>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</si>
  <si>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</si>
  <si>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</si>
  <si>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</si>
  <si>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</si>
  <si>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</si>
  <si>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</si>
  <si>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</si>
  <si>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</si>
  <si>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</si>
  <si>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</si>
  <si>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</si>
  <si>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</si>
  <si>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</si>
  <si>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</si>
  <si>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</si>
  <si>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</si>
  <si>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</si>
  <si>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</si>
  <si>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</si>
  <si>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</si>
  <si>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</si>
  <si>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</si>
  <si>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</si>
  <si>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</si>
  <si>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</si>
  <si>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</si>
  <si>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</si>
  <si>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</si>
  <si>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</si>
  <si>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</si>
  <si>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</si>
  <si>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</si>
  <si>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</si>
  <si>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</si>
  <si>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</si>
  <si>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</si>
  <si>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</si>
  <si>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</si>
  <si>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</si>
  <si>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</si>
  <si>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</si>
  <si>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</si>
  <si>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</si>
  <si>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</si>
  <si>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</si>
  <si>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</si>
  <si>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</si>
  <si>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</si>
  <si>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</si>
  <si>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</si>
  <si>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</si>
  <si>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</si>
  <si>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</si>
  <si>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</si>
  <si>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</si>
  <si>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</si>
  <si>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</si>
  <si>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</si>
  <si>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</si>
  <si>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</si>
  <si>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</si>
  <si>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</si>
  <si>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</si>
  <si>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</si>
  <si>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</si>
  <si>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</si>
  <si>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</si>
  <si>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</si>
  <si>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</si>
  <si>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</si>
  <si>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</si>
  <si>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</si>
  <si>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</si>
  <si>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</si>
  <si>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</si>
  <si>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</si>
  <si>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</si>
  <si>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</si>
  <si>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</si>
  <si>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</si>
  <si>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</si>
  <si>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</si>
  <si>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</si>
  <si>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</si>
  <si>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</si>
  <si>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</si>
  <si>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</si>
  <si>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</si>
  <si>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</si>
  <si>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</si>
  <si>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</si>
  <si>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</si>
  <si>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</si>
  <si>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</si>
  <si>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</si>
  <si>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</si>
  <si>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</si>
  <si>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</si>
  <si>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</si>
  <si>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</si>
  <si>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</si>
  <si>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</si>
  <si>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</si>
  <si>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</si>
  <si>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</si>
  <si>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</si>
  <si>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</si>
  <si>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</si>
  <si>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</si>
  <si>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</si>
  <si>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</si>
  <si>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</si>
  <si>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</si>
  <si>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</si>
  <si>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</si>
  <si>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</si>
  <si>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</si>
  <si>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</si>
  <si>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</si>
  <si>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</si>
  <si>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</si>
  <si>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</si>
  <si>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</si>
  <si>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</si>
  <si>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</si>
  <si>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</si>
  <si>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</si>
  <si>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</si>
  <si>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</si>
  <si>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</si>
  <si>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</si>
  <si>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</si>
  <si>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</si>
  <si>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</si>
  <si>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</si>
  <si>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</si>
  <si>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</si>
  <si>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</si>
  <si>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</si>
  <si>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</si>
  <si>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</si>
  <si>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</si>
  <si>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</si>
  <si>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</si>
  <si>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 xml:space="preserve">stanje na dan 31.03.2023 </t>
  </si>
  <si>
    <t>Obveznik: PODRAVSKA BANKA DD</t>
  </si>
  <si>
    <t>u razdoblju 01.01.2023 do 31.03.2023</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</si>
  <si>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</si>
  <si>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</si>
  <si>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</si>
  <si>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</si>
  <si>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</si>
  <si>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</si>
  <si>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</si>
  <si>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Izvještajno razdoblje: 1. siječnja 2023. - 31. ožujka 2023.</t>
  </si>
  <si>
    <t>Bilješke uz financijske izvještaje</t>
  </si>
  <si>
    <t>Značajnije poslovne aktivnosti i događaji prezentirani su u nastavku i u izvještaju poslovodstva za izvještajno razdoblje.</t>
  </si>
  <si>
    <t>Kamatni prihodi</t>
  </si>
  <si>
    <t>AOP oznaka 001</t>
  </si>
  <si>
    <t>Kumulativ  01.01.2022. - 31.03.2022.</t>
  </si>
  <si>
    <t>Tromjesečje 01.01.2022. - 31.03.2022.</t>
  </si>
  <si>
    <t>Kumulativ  01.01.2023. - 31.03.2023.</t>
  </si>
  <si>
    <t>Tromjesečje 01.01.2023. - 31.03.2023.</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</si>
  <si>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</si>
  <si>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</si>
  <si>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</si>
  <si>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</si>
  <si>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</si>
  <si>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</si>
  <si>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</si>
  <si>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</si>
  <si>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</si>
  <si>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</si>
  <si>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</si>
  <si>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</si>
  <si>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</si>
  <si>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</si>
  <si>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</si>
  <si>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u kunama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</si>
  <si>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</si>
  <si>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</si>
  <si>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</si>
  <si>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</si>
  <si>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</si>
  <si>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</si>
  <si>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</si>
  <si>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</si>
  <si>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</si>
  <si>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</si>
  <si>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</si>
  <si>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</si>
  <si>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</si>
  <si>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</si>
  <si>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</si>
  <si>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</si>
  <si>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</si>
  <si>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</si>
  <si>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</si>
  <si>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</si>
  <si>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</si>
  <si>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</si>
  <si>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</si>
  <si>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</si>
  <si>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31.12.2022.</t>
  </si>
  <si>
    <t>31.03.2023.</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</si>
  <si>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</si>
  <si>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</si>
  <si>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</si>
  <si>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</si>
  <si>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</si>
  <si>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</si>
  <si>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</si>
  <si>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</si>
  <si>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</si>
  <si>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</si>
  <si>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</si>
  <si>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</si>
  <si>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</si>
  <si>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</si>
  <si>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</si>
  <si>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</si>
  <si>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</si>
  <si>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</si>
  <si>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</si>
  <si>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</si>
  <si>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</si>
  <si>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</si>
  <si>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Devizni akreditivi</t>
  </si>
  <si>
    <t>Pisma namjere</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</si>
  <si>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</si>
  <si>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</si>
  <si>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Banka nije član grupe banaka, nema društva kćeri i ne sastavlja konsolidirane financijske izvještaje</t>
  </si>
  <si>
    <t>Prosječni broj zaposlenih tijekom tekućeg tromjesečja iznosi 233 zaposlenika.</t>
  </si>
  <si>
    <t xml:space="preserve">U 2023. godini Banka nije primala javne subvencije. </t>
  </si>
  <si>
    <t>Prema mišljenju Uprave, nakon 31. ožujka  2023. godine do objave ovih financijskih izvještaja, nisu zabilježeni značajni događaji koji u bitnome utječu na promjene u poslovanju Banke.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</si>
</sst>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30">
    <xf numFmtId="0" fontId="0" fillId="0" borderId="0" xfId="0"/>
    <xf numFmtId="3" fontId="6" fillId="0" borderId="0" xfId="1" applyNumberFormat="1" applyFont="1" applyFill="1" applyBorder="1" applyAlignment="1" applyProtection="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2" xfId="4" applyFont="1" applyFill="1" applyBorder="1" applyAlignment="1">
      <alignment vertical="center"/>
    </xf>
    <xf numFmtId="0" fontId="24" fillId="0" borderId="0" xfId="4" applyFont="1" applyFill="1"/>
    <xf numFmtId="0" fontId="4" fillId="9" borderId="9"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applyBorder="1"/>
    <xf numFmtId="0" fontId="22" fillId="9" borderId="0" xfId="4" applyFont="1" applyFill="1" applyBorder="1" applyAlignment="1">
      <alignment wrapText="1"/>
    </xf>
    <xf numFmtId="0" fontId="22" fillId="9" borderId="10" xfId="4" applyFont="1" applyFill="1" applyBorder="1"/>
    <xf numFmtId="0" fontId="5" fillId="9" borderId="0" xfId="4" applyFont="1" applyFill="1" applyBorder="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Border="1" applyAlignment="1">
      <alignment vertical="center"/>
    </xf>
    <xf numFmtId="0" fontId="22" fillId="9" borderId="0" xfId="4" applyFont="1" applyFill="1" applyBorder="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22" fillId="9" borderId="0" xfId="4" applyFont="1" applyFill="1" applyBorder="1" applyAlignment="1">
      <alignment vertical="center"/>
    </xf>
    <xf numFmtId="0" fontId="22" fillId="9" borderId="10" xfId="4" applyFont="1" applyFill="1" applyBorder="1" applyAlignment="1">
      <alignment vertical="center"/>
    </xf>
    <xf numFmtId="0" fontId="22" fillId="9" borderId="0" xfId="4" applyFont="1" applyFill="1" applyBorder="1" applyAlignment="1"/>
    <xf numFmtId="0" fontId="25" fillId="9" borderId="0" xfId="4" applyFont="1" applyFill="1" applyBorder="1" applyAlignment="1">
      <alignment vertical="center"/>
    </xf>
    <xf numFmtId="0" fontId="25" fillId="9" borderId="10" xfId="4" applyFont="1" applyFill="1" applyBorder="1" applyAlignment="1">
      <alignment vertical="center"/>
    </xf>
    <xf numFmtId="0" fontId="4"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3" fontId="2" fillId="0" borderId="0" xfId="5" applyNumberFormat="1" applyProtection="1"/>
    <xf numFmtId="0" fontId="2" fillId="0" borderId="0" xfId="5" applyProtection="1"/>
    <xf numFmtId="0" fontId="4" fillId="3" borderId="4" xfId="5" applyFont="1" applyFill="1" applyBorder="1" applyAlignment="1" applyProtection="1">
      <alignment horizontal="center" vertical="center" wrapText="1"/>
    </xf>
    <xf numFmtId="3" fontId="14" fillId="3" borderId="5" xfId="5" applyNumberFormat="1" applyFont="1" applyFill="1" applyBorder="1" applyAlignment="1" applyProtection="1">
      <alignment horizontal="center" vertical="center" wrapText="1"/>
    </xf>
    <xf numFmtId="3" fontId="14" fillId="3" borderId="4" xfId="5" applyNumberFormat="1"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xf>
    <xf numFmtId="3" fontId="14" fillId="3" borderId="3" xfId="5" applyNumberFormat="1" applyFont="1" applyFill="1" applyBorder="1" applyAlignment="1" applyProtection="1">
      <alignment horizontal="center" vertical="center" wrapText="1"/>
    </xf>
    <xf numFmtId="164" fontId="14" fillId="14" borderId="1" xfId="5" applyNumberFormat="1" applyFont="1" applyFill="1" applyBorder="1" applyAlignment="1" applyProtection="1">
      <alignment horizontal="center" vertical="center"/>
    </xf>
    <xf numFmtId="3" fontId="26" fillId="14" borderId="1" xfId="5" applyNumberFormat="1" applyFont="1" applyFill="1" applyBorder="1" applyAlignment="1" applyProtection="1">
      <alignment horizontal="right" vertical="center" shrinkToFit="1"/>
    </xf>
    <xf numFmtId="164" fontId="14" fillId="0" borderId="1" xfId="5" applyNumberFormat="1" applyFont="1" applyFill="1" applyBorder="1" applyAlignment="1" applyProtection="1">
      <alignment horizontal="center" vertical="center"/>
    </xf>
    <xf numFmtId="3" fontId="3" fillId="0" borderId="1" xfId="5" applyNumberFormat="1" applyFont="1" applyFill="1" applyBorder="1" applyAlignment="1" applyProtection="1">
      <alignment horizontal="right" vertical="center" shrinkToFit="1"/>
      <protection locked="0"/>
    </xf>
    <xf numFmtId="3" fontId="17" fillId="14" borderId="1" xfId="5" applyNumberFormat="1" applyFont="1" applyFill="1" applyBorder="1" applyAlignment="1" applyProtection="1">
      <alignment horizontal="right" vertical="center" shrinkToFit="1"/>
    </xf>
    <xf numFmtId="3" fontId="14" fillId="14" borderId="1" xfId="5" applyNumberFormat="1" applyFont="1" applyFill="1" applyBorder="1" applyAlignment="1" applyProtection="1">
      <alignment horizontal="right" vertical="center" shrinkToFit="1"/>
    </xf>
    <xf numFmtId="3" fontId="2" fillId="0" borderId="0" xfId="6" applyNumberFormat="1" applyProtection="1"/>
    <xf numFmtId="0" fontId="2" fillId="0" borderId="0" xfId="6" applyProtection="1"/>
    <xf numFmtId="0" fontId="14" fillId="3" borderId="1" xfId="6" applyFont="1" applyFill="1" applyBorder="1" applyAlignment="1" applyProtection="1">
      <alignment horizontal="center" vertical="center"/>
    </xf>
    <xf numFmtId="3" fontId="14" fillId="3" borderId="1" xfId="6" applyNumberFormat="1" applyFont="1" applyFill="1" applyBorder="1" applyAlignment="1" applyProtection="1">
      <alignment horizontal="center" vertical="center" wrapText="1"/>
    </xf>
    <xf numFmtId="164" fontId="14" fillId="0"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vertical="center" shrinkToFit="1"/>
      <protection locked="0"/>
    </xf>
    <xf numFmtId="164" fontId="14" fillId="14" borderId="1" xfId="6" applyNumberFormat="1" applyFont="1" applyFill="1" applyBorder="1" applyAlignment="1" applyProtection="1">
      <alignment horizontal="center" vertical="center"/>
    </xf>
    <xf numFmtId="3" fontId="26" fillId="14" borderId="1" xfId="6" applyNumberFormat="1" applyFont="1" applyFill="1" applyBorder="1" applyAlignment="1" applyProtection="1">
      <alignment vertical="center" shrinkToFit="1"/>
    </xf>
    <xf numFmtId="0" fontId="2" fillId="0" borderId="0" xfId="6" applyFont="1" applyProtection="1"/>
    <xf numFmtId="3" fontId="5" fillId="0" borderId="1" xfId="6" applyNumberFormat="1" applyFont="1" applyFill="1" applyBorder="1" applyAlignment="1" applyProtection="1">
      <alignment vertical="center" shrinkToFit="1"/>
    </xf>
    <xf numFmtId="3" fontId="17" fillId="0" borderId="1" xfId="6" applyNumberFormat="1" applyFont="1" applyFill="1" applyBorder="1" applyAlignment="1" applyProtection="1">
      <alignment vertical="center" shrinkToFit="1"/>
      <protection locked="0"/>
    </xf>
    <xf numFmtId="3" fontId="17" fillId="14" borderId="1" xfId="6" applyNumberFormat="1" applyFont="1" applyFill="1" applyBorder="1" applyAlignment="1" applyProtection="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pplyProtection="1">
      <alignment horizontal="center" vertical="center" wrapText="1"/>
    </xf>
    <xf numFmtId="3" fontId="3" fillId="0" borderId="1" xfId="6" applyNumberFormat="1" applyFont="1" applyFill="1" applyBorder="1" applyAlignment="1" applyProtection="1">
      <alignment horizontal="right" vertical="center" shrinkToFit="1"/>
      <protection locked="0"/>
    </xf>
    <xf numFmtId="3" fontId="16" fillId="7" borderId="1" xfId="6" applyNumberFormat="1" applyFont="1" applyFill="1" applyBorder="1" applyAlignment="1" applyProtection="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6" applyNumberFormat="1" applyFont="1" applyProtection="1"/>
    <xf numFmtId="0" fontId="2" fillId="0" borderId="0" xfId="6"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6"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27" fillId="3" borderId="1" xfId="6" applyNumberFormat="1" applyFont="1" applyFill="1" applyBorder="1" applyAlignment="1" applyProtection="1">
      <alignment horizontal="center" vertical="center" wrapText="1"/>
    </xf>
    <xf numFmtId="3" fontId="29" fillId="3" borderId="1" xfId="6" applyNumberFormat="1" applyFont="1" applyFill="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xf>
    <xf numFmtId="3" fontId="9" fillId="3"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horizontal="right" vertical="center" shrinkToFit="1"/>
      <protection locked="0"/>
    </xf>
    <xf numFmtId="3" fontId="17" fillId="14" borderId="1" xfId="6" applyNumberFormat="1" applyFont="1" applyFill="1" applyBorder="1" applyAlignment="1" applyProtection="1">
      <alignment horizontal="right" vertical="center" shrinkToFit="1"/>
    </xf>
    <xf numFmtId="3" fontId="26" fillId="14" borderId="1" xfId="6" applyNumberFormat="1" applyFont="1" applyFill="1" applyBorder="1" applyAlignment="1" applyProtection="1">
      <alignment horizontal="right" vertical="center" shrinkToFit="1"/>
    </xf>
    <xf numFmtId="0" fontId="14" fillId="0" borderId="0" xfId="6" applyFont="1" applyFill="1" applyBorder="1" applyAlignment="1" applyProtection="1">
      <alignment horizontal="left" vertical="center" wrapText="1"/>
    </xf>
    <xf numFmtId="0" fontId="14" fillId="0" borderId="0" xfId="6" applyFont="1" applyBorder="1" applyAlignment="1" applyProtection="1">
      <alignment horizontal="left" vertical="center" wrapText="1"/>
    </xf>
    <xf numFmtId="165" fontId="4" fillId="0" borderId="0" xfId="6" applyNumberFormat="1" applyFont="1" applyFill="1" applyBorder="1" applyAlignment="1" applyProtection="1">
      <alignment horizontal="center" vertical="center"/>
    </xf>
    <xf numFmtId="3" fontId="17" fillId="0" borderId="0" xfId="6" applyNumberFormat="1" applyFont="1" applyFill="1" applyBorder="1" applyAlignment="1" applyProtection="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Border="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Border="1" applyAlignment="1" applyProtection="1">
      <alignment vertical="top"/>
      <protection locked="0"/>
    </xf>
    <xf numFmtId="0" fontId="22" fillId="9" borderId="10" xfId="4" applyFont="1" applyFill="1" applyBorder="1" applyProtection="1">
      <protection locked="0"/>
    </xf>
    <xf numFmtId="0" fontId="22" fillId="9" borderId="0" xfId="4" applyFont="1" applyFill="1" applyBorder="1" applyAlignment="1" applyProtection="1">
      <alignment vertical="top" wrapText="1"/>
      <protection locked="0"/>
    </xf>
    <xf numFmtId="0" fontId="22" fillId="9" borderId="0" xfId="4" applyFont="1" applyFill="1" applyBorder="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applyAlignment="1"/>
    <xf numFmtId="0" fontId="33" fillId="0" borderId="0" xfId="0" applyFont="1" applyFill="1" applyAlignment="1">
      <alignment vertical="top"/>
    </xf>
    <xf numFmtId="0" fontId="33" fillId="0" borderId="0" xfId="0" applyFont="1" applyAlignment="1"/>
    <xf numFmtId="0" fontId="33" fillId="0" borderId="0" xfId="0" applyFont="1" applyAlignment="1">
      <alignment horizontal="left"/>
    </xf>
    <xf numFmtId="0" fontId="34" fillId="0" borderId="0" xfId="0" applyFont="1" applyAlignment="1">
      <alignment vertical="top"/>
    </xf>
    <xf numFmtId="0" fontId="32" fillId="0" borderId="0" xfId="0" applyFont="1"/>
    <xf numFmtId="0" fontId="34" fillId="0" borderId="0" xfId="0" applyFont="1"/>
    <xf numFmtId="0" fontId="34" fillId="0" borderId="0" xfId="0" applyFont="1" applyAlignment="1">
      <alignment horizontal="left"/>
    </xf>
    <xf numFmtId="0" fontId="34" fillId="15" borderId="17" xfId="0" applyFont="1" applyFill="1" applyBorder="1"/>
    <xf numFmtId="0" fontId="34" fillId="0" borderId="0" xfId="0" applyFont="1" applyFill="1"/>
    <xf numFmtId="0" fontId="34" fillId="15" borderId="18" xfId="0" applyFont="1" applyFill="1" applyBorder="1" applyAlignment="1">
      <alignment vertical="top"/>
    </xf>
    <xf numFmtId="3" fontId="4" fillId="15" borderId="19" xfId="6" applyNumberFormat="1" applyFont="1" applyFill="1" applyBorder="1" applyAlignment="1" applyProtection="1">
      <alignment horizontal="center" vertical="center" wrapText="1"/>
    </xf>
    <xf numFmtId="0" fontId="35" fillId="0" borderId="19" xfId="0" applyFont="1" applyBorder="1" applyAlignment="1">
      <alignment vertical="center"/>
    </xf>
    <xf numFmtId="3" fontId="35" fillId="0" borderId="19" xfId="0" applyNumberFormat="1" applyFont="1" applyFill="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Fill="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Fill="1" applyBorder="1" applyAlignment="1">
      <alignment horizontal="right" vertical="center"/>
    </xf>
    <xf numFmtId="3" fontId="36" fillId="0" borderId="19" xfId="0" applyNumberFormat="1" applyFont="1" applyFill="1" applyBorder="1" applyAlignment="1">
      <alignment horizontal="right" vertical="center"/>
    </xf>
    <xf numFmtId="0" fontId="36" fillId="0" borderId="0" xfId="0" applyFont="1" applyAlignment="1">
      <alignment vertical="center"/>
    </xf>
    <xf numFmtId="3" fontId="37" fillId="0" borderId="0" xfId="0" applyNumberFormat="1" applyFont="1" applyFill="1" applyAlignment="1">
      <alignment horizontal="right" vertical="center"/>
    </xf>
    <xf numFmtId="0" fontId="34" fillId="15" borderId="18" xfId="0" applyFont="1" applyFill="1" applyBorder="1" applyAlignment="1">
      <alignment vertical="center"/>
    </xf>
    <xf numFmtId="0" fontId="39" fillId="0" borderId="19" xfId="8" applyFont="1" applyFill="1" applyBorder="1" applyAlignment="1">
      <alignment horizontal="justify" vertical="center"/>
    </xf>
    <xf numFmtId="0" fontId="40" fillId="0" borderId="19" xfId="8" applyFont="1" applyFill="1" applyBorder="1" applyAlignment="1">
      <alignment horizontal="left" vertical="center"/>
    </xf>
    <xf numFmtId="3" fontId="5" fillId="0" borderId="19" xfId="0" applyNumberFormat="1" applyFont="1" applyBorder="1"/>
    <xf numFmtId="3" fontId="4" fillId="0" borderId="19" xfId="0" applyNumberFormat="1" applyFont="1" applyBorder="1"/>
    <xf numFmtId="0" fontId="4" fillId="0" borderId="19" xfId="8" applyFont="1" applyFill="1" applyBorder="1" applyAlignment="1">
      <alignment vertical="center"/>
    </xf>
    <xf numFmtId="0" fontId="5" fillId="0" borderId="19" xfId="8" applyFont="1" applyFill="1" applyBorder="1" applyAlignment="1">
      <alignment horizontal="left" vertical="center" wrapText="1"/>
    </xf>
    <xf numFmtId="0" fontId="4" fillId="0" borderId="19" xfId="8" applyFont="1" applyFill="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0" fontId="36" fillId="0" borderId="19" xfId="0" applyFont="1" applyFill="1" applyBorder="1" applyAlignment="1">
      <alignment vertical="center"/>
    </xf>
    <xf numFmtId="3" fontId="32" fillId="0" borderId="19" xfId="0" applyNumberFormat="1" applyFont="1" applyFill="1" applyBorder="1"/>
    <xf numFmtId="0" fontId="36" fillId="0" borderId="0" xfId="0" applyFont="1" applyFill="1" applyBorder="1" applyAlignment="1">
      <alignment vertical="center"/>
    </xf>
    <xf numFmtId="3" fontId="32" fillId="0" borderId="0" xfId="0" applyNumberFormat="1" applyFont="1" applyFill="1" applyBorder="1"/>
    <xf numFmtId="0" fontId="5" fillId="9" borderId="19" xfId="9" applyFont="1" applyFill="1" applyBorder="1" applyAlignment="1">
      <alignment horizontal="left" vertical="center" indent="1"/>
    </xf>
    <xf numFmtId="3" fontId="5" fillId="0" borderId="19" xfId="10" applyNumberFormat="1" applyFont="1" applyFill="1" applyBorder="1" applyAlignment="1">
      <alignment horizontal="right"/>
    </xf>
    <xf numFmtId="3" fontId="4" fillId="0" borderId="19" xfId="10" applyNumberFormat="1" applyFont="1" applyFill="1" applyBorder="1" applyAlignment="1">
      <alignment horizontal="right"/>
    </xf>
    <xf numFmtId="0" fontId="5" fillId="0" borderId="19" xfId="9" applyFont="1" applyFill="1" applyBorder="1" applyAlignment="1">
      <alignment horizontal="left" vertical="center" indent="1"/>
    </xf>
    <xf numFmtId="0" fontId="39" fillId="0" borderId="19" xfId="9" applyFont="1" applyFill="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4" fillId="0" borderId="0" xfId="0" applyFont="1" applyFill="1" applyAlignment="1"/>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9" borderId="9" xfId="4" applyFont="1" applyFill="1" applyBorder="1" applyAlignment="1">
      <alignment horizontal="right" vertical="center" wrapText="1"/>
    </xf>
    <xf numFmtId="0" fontId="5" fillId="9" borderId="0" xfId="4" applyFont="1" applyFill="1" applyBorder="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applyBorder="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Border="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Border="1" applyAlignment="1">
      <alignment horizontal="left" vertical="center"/>
    </xf>
    <xf numFmtId="0" fontId="22" fillId="9" borderId="0" xfId="4" applyFont="1" applyFill="1" applyBorder="1" applyAlignment="1">
      <alignment vertical="top"/>
    </xf>
    <xf numFmtId="0" fontId="5" fillId="9" borderId="0" xfId="4" applyFont="1" applyFill="1" applyBorder="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Border="1" applyAlignment="1" applyProtection="1">
      <alignment vertical="top"/>
      <protection locked="0"/>
    </xf>
    <xf numFmtId="0" fontId="22" fillId="9" borderId="0" xfId="4" applyFont="1" applyFill="1" applyBorder="1" applyProtection="1">
      <protection locked="0"/>
    </xf>
    <xf numFmtId="0" fontId="22" fillId="9" borderId="0" xfId="4" applyFont="1" applyFill="1" applyBorder="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Border="1" applyAlignment="1">
      <alignment horizontal="right" vertical="center"/>
    </xf>
    <xf numFmtId="0" fontId="23" fillId="9" borderId="0" xfId="4" applyFont="1" applyFill="1" applyBorder="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Border="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Border="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Border="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Border="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pplyProtection="1">
      <alignment horizontal="center" vertical="center"/>
    </xf>
    <xf numFmtId="0" fontId="2" fillId="0" borderId="15" xfId="5" applyBorder="1" applyAlignment="1" applyProtection="1">
      <alignment horizontal="center" vertical="center"/>
    </xf>
    <xf numFmtId="0" fontId="2" fillId="0" borderId="1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Font="1" applyBorder="1" applyAlignment="1" applyProtection="1">
      <alignment horizontal="right" vertical="top" wrapText="1"/>
    </xf>
    <xf numFmtId="0" fontId="2" fillId="0" borderId="0" xfId="5" applyAlignment="1" applyProtection="1"/>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Alignment="1" applyProtection="1">
      <protection locked="0"/>
    </xf>
    <xf numFmtId="0" fontId="4" fillId="3" borderId="6" xfId="5" applyFont="1" applyFill="1" applyBorder="1" applyAlignment="1" applyProtection="1">
      <alignment horizontal="center" vertical="center" wrapText="1"/>
    </xf>
    <xf numFmtId="0" fontId="2" fillId="0" borderId="7" xfId="5" applyBorder="1" applyAlignment="1" applyProtection="1">
      <alignment horizontal="center" vertical="center" wrapText="1"/>
    </xf>
    <xf numFmtId="0" fontId="2" fillId="0" borderId="8" xfId="5" applyBorder="1" applyAlignment="1" applyProtection="1">
      <alignment horizontal="center" vertical="center" wrapText="1"/>
    </xf>
    <xf numFmtId="49" fontId="4" fillId="14" borderId="1" xfId="5" applyNumberFormat="1" applyFont="1" applyFill="1" applyBorder="1" applyAlignment="1" applyProtection="1">
      <alignment horizontal="left" vertical="center" wrapText="1" indent="1"/>
    </xf>
    <xf numFmtId="0" fontId="2" fillId="4" borderId="16" xfId="5" applyFont="1" applyFill="1" applyBorder="1" applyAlignment="1" applyProtection="1">
      <alignment horizontal="left" vertical="center" wrapText="1"/>
    </xf>
    <xf numFmtId="0" fontId="2" fillId="0" borderId="16" xfId="5" applyBorder="1" applyAlignment="1" applyProtection="1"/>
    <xf numFmtId="0" fontId="4" fillId="4" borderId="1" xfId="5" applyFont="1" applyFill="1" applyBorder="1" applyAlignment="1" applyProtection="1">
      <alignment horizontal="left" vertical="center" wrapText="1"/>
    </xf>
    <xf numFmtId="0" fontId="5" fillId="4" borderId="1" xfId="5" applyFont="1" applyFill="1" applyBorder="1" applyAlignment="1" applyProtection="1">
      <alignment horizontal="left" vertical="center" wrapText="1"/>
    </xf>
    <xf numFmtId="0" fontId="4" fillId="14"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2"/>
    </xf>
    <xf numFmtId="49" fontId="5" fillId="0"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indent="1"/>
    </xf>
    <xf numFmtId="49" fontId="4" fillId="14" borderId="1" xfId="5" applyNumberFormat="1" applyFont="1" applyFill="1" applyBorder="1" applyAlignment="1" applyProtection="1">
      <alignment horizontal="left" vertical="center" wrapText="1"/>
    </xf>
    <xf numFmtId="49" fontId="4" fillId="0" borderId="1" xfId="5" applyNumberFormat="1" applyFont="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xf>
    <xf numFmtId="0" fontId="5" fillId="4" borderId="1" xfId="5" applyFont="1" applyFill="1" applyBorder="1" applyAlignment="1" applyProtection="1">
      <alignment vertical="center"/>
    </xf>
    <xf numFmtId="49" fontId="5" fillId="0" borderId="1" xfId="6" applyNumberFormat="1" applyFont="1" applyBorder="1" applyAlignment="1" applyProtection="1">
      <alignment horizontal="left" vertical="center" wrapText="1"/>
    </xf>
    <xf numFmtId="0" fontId="8" fillId="0" borderId="0" xfId="6" applyFont="1" applyFill="1" applyBorder="1" applyAlignment="1" applyProtection="1">
      <alignment horizontal="center" vertical="center" wrapText="1"/>
    </xf>
    <xf numFmtId="0" fontId="2" fillId="0" borderId="0" xfId="6" applyAlignment="1" applyProtection="1">
      <alignment horizontal="center" vertical="center" wrapText="1"/>
    </xf>
    <xf numFmtId="0" fontId="6" fillId="0" borderId="0" xfId="6" applyFont="1" applyFill="1" applyBorder="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xf>
    <xf numFmtId="49" fontId="4" fillId="14" borderId="1" xfId="6" applyNumberFormat="1" applyFont="1" applyFill="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3"/>
    </xf>
    <xf numFmtId="49" fontId="4" fillId="0" borderId="1" xfId="6" applyNumberFormat="1" applyFont="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4" borderId="7"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0" fillId="0" borderId="7" xfId="0" applyBorder="1" applyAlignment="1"/>
    <xf numFmtId="0" fontId="2" fillId="0" borderId="0" xfId="6" applyFont="1" applyFill="1" applyBorder="1" applyAlignment="1" applyProtection="1">
      <alignment horizontal="right" vertical="top" wrapText="1"/>
    </xf>
    <xf numFmtId="0" fontId="2" fillId="0" borderId="0" xfId="6" applyAlignment="1" applyProtection="1"/>
    <xf numFmtId="0" fontId="0" fillId="0" borderId="0" xfId="0" applyAlignment="1"/>
    <xf numFmtId="0" fontId="6" fillId="5" borderId="14" xfId="6" applyFont="1" applyFill="1" applyBorder="1" applyAlignment="1" applyProtection="1">
      <alignment vertical="center" wrapText="1"/>
      <protection locked="0"/>
    </xf>
    <xf numFmtId="0" fontId="2" fillId="0" borderId="15" xfId="6" applyBorder="1" applyAlignment="1" applyProtection="1">
      <protection locked="0"/>
    </xf>
    <xf numFmtId="0" fontId="0" fillId="0" borderId="15" xfId="0" applyBorder="1" applyAlignment="1"/>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3" fontId="14"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49" fontId="5" fillId="0" borderId="1" xfId="6" applyNumberFormat="1" applyFont="1" applyBorder="1" applyAlignment="1" applyProtection="1">
      <alignment horizontal="left" vertical="center" wrapText="1" inden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4" fillId="0" borderId="1" xfId="6" applyNumberFormat="1" applyFont="1" applyBorder="1" applyAlignment="1" applyProtection="1">
      <alignment horizontal="left" vertical="center" wrapText="1" indent="1"/>
    </xf>
    <xf numFmtId="0" fontId="14" fillId="3" borderId="1" xfId="6" applyFont="1" applyFill="1" applyBorder="1" applyAlignment="1" applyProtection="1">
      <alignment horizontal="center" vertical="center" wrapText="1"/>
    </xf>
    <xf numFmtId="0" fontId="2" fillId="0" borderId="1" xfId="6" applyBorder="1" applyAlignment="1" applyProtection="1">
      <alignment horizontal="center" vertical="center" wrapText="1"/>
    </xf>
    <xf numFmtId="0" fontId="2" fillId="0" borderId="0" xfId="6" applyAlignment="1" applyProtection="1">
      <alignment horizontal="center" wrapText="1"/>
    </xf>
    <xf numFmtId="0" fontId="2" fillId="0" borderId="0" xfId="6" applyFont="1" applyBorder="1" applyAlignment="1" applyProtection="1">
      <alignment horizontal="right" vertical="top" wrapText="1"/>
    </xf>
    <xf numFmtId="0" fontId="2" fillId="0" borderId="0" xfId="6" applyFont="1" applyBorder="1" applyAlignment="1" applyProtection="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pplyProtection="1">
      <alignment horizontal="center" vertical="center" wrapText="1"/>
    </xf>
    <xf numFmtId="0" fontId="5" fillId="0" borderId="1" xfId="6" applyFont="1" applyBorder="1" applyAlignment="1" applyProtection="1">
      <alignment horizontal="left" vertical="center" wrapText="1"/>
    </xf>
    <xf numFmtId="0" fontId="12" fillId="8" borderId="1" xfId="6" applyFont="1" applyFill="1" applyBorder="1" applyAlignment="1" applyProtection="1">
      <alignment horizontal="left" vertical="center" shrinkToFit="1"/>
    </xf>
    <xf numFmtId="0" fontId="5" fillId="8" borderId="1" xfId="6" applyFont="1" applyFill="1" applyBorder="1" applyAlignment="1" applyProtection="1">
      <alignment horizontal="left" vertical="center" shrinkToFit="1"/>
    </xf>
    <xf numFmtId="0" fontId="4"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3" fillId="14" borderId="1" xfId="6"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6"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7" fillId="3" borderId="1" xfId="6" applyFont="1" applyFill="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1" xfId="6" applyFont="1" applyBorder="1" applyProtection="1"/>
    <xf numFmtId="3" fontId="27" fillId="3" borderId="1" xfId="6" applyNumberFormat="1" applyFont="1" applyFill="1" applyBorder="1" applyAlignment="1" applyProtection="1">
      <alignment horizontal="center" vertical="center" wrapText="1"/>
    </xf>
    <xf numFmtId="3" fontId="30" fillId="0" borderId="1" xfId="6" applyNumberFormat="1" applyFont="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0" fontId="14" fillId="0" borderId="1" xfId="6" applyFont="1" applyFill="1" applyBorder="1" applyAlignment="1" applyProtection="1">
      <alignment horizontal="left" vertical="center" wrapText="1"/>
    </xf>
    <xf numFmtId="0" fontId="14" fillId="0" borderId="1" xfId="6" applyFont="1" applyBorder="1" applyAlignment="1" applyProtection="1">
      <alignment horizontal="left" vertical="center" wrapText="1"/>
    </xf>
    <xf numFmtId="0" fontId="3" fillId="0" borderId="1" xfId="6" applyFont="1" applyFill="1" applyBorder="1" applyAlignment="1" applyProtection="1">
      <alignment horizontal="left" vertical="center" wrapText="1"/>
    </xf>
    <xf numFmtId="0" fontId="3" fillId="0" borderId="1" xfId="6" applyFont="1" applyBorder="1" applyAlignment="1" applyProtection="1">
      <alignment horizontal="left" vertical="center" wrapText="1"/>
    </xf>
    <xf numFmtId="3" fontId="2" fillId="0" borderId="1" xfId="6" applyNumberFormat="1" applyBorder="1" applyAlignment="1" applyProtection="1">
      <alignment horizontal="center" vertical="center" wrapText="1"/>
    </xf>
    <xf numFmtId="0" fontId="14" fillId="14" borderId="1" xfId="6" applyFont="1" applyFill="1" applyBorder="1" applyAlignment="1" applyProtection="1">
      <alignment horizontal="left" vertical="center" wrapText="1"/>
    </xf>
    <xf numFmtId="3" fontId="4" fillId="15" borderId="20" xfId="6" applyNumberFormat="1" applyFont="1" applyFill="1" applyBorder="1" applyAlignment="1" applyProtection="1">
      <alignment horizontal="center" vertical="center" wrapText="1"/>
    </xf>
    <xf numFmtId="3" fontId="4" fillId="15" borderId="21" xfId="6" applyNumberFormat="1" applyFont="1" applyFill="1" applyBorder="1" applyAlignment="1" applyProtection="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3" fontId="4" fillId="15" borderId="17" xfId="6" applyNumberFormat="1" applyFont="1" applyFill="1" applyBorder="1" applyAlignment="1" applyProtection="1">
      <alignment horizontal="center" vertical="center" wrapText="1"/>
    </xf>
    <xf numFmtId="3" fontId="4" fillId="15" borderId="18" xfId="6" applyNumberFormat="1" applyFont="1" applyFill="1" applyBorder="1" applyAlignment="1" applyProtection="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0" fontId="5" fillId="0" borderId="0" xfId="0" applyFont="1" applyFill="1" applyAlignment="1">
      <alignment horizontal="left" vertical="center"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Normal="100" zoomScaleSheetLayoutView="100" workbookViewId="0">
      <selection activeCell="N9" sqref="N9"/>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16" t="s">
        <v>197</v>
      </c>
      <c r="B1" s="217"/>
      <c r="C1" s="217"/>
      <c r="D1" s="2"/>
      <c r="E1" s="2"/>
      <c r="F1" s="2"/>
      <c r="G1" s="2"/>
      <c r="H1" s="2"/>
      <c r="I1" s="2"/>
      <c r="J1" s="3"/>
    </row>
    <row r="2" spans="1:10" ht="14.45" customHeight="1" x14ac:dyDescent="0.25">
      <c r="A2" s="218" t="s">
        <v>213</v>
      </c>
      <c r="B2" s="219"/>
      <c r="C2" s="219"/>
      <c r="D2" s="219"/>
      <c r="E2" s="219"/>
      <c r="F2" s="219"/>
      <c r="G2" s="219"/>
      <c r="H2" s="219"/>
      <c r="I2" s="219"/>
      <c r="J2" s="220"/>
    </row>
    <row r="3" spans="1:10" x14ac:dyDescent="0.25">
      <c r="A3" s="5"/>
      <c r="B3" s="6"/>
      <c r="C3" s="6"/>
      <c r="D3" s="6"/>
      <c r="E3" s="6"/>
      <c r="F3" s="6"/>
      <c r="G3" s="6"/>
      <c r="H3" s="6"/>
      <c r="I3" s="6"/>
      <c r="J3" s="7"/>
    </row>
    <row r="4" spans="1:10" ht="33.6" customHeight="1" x14ac:dyDescent="0.25">
      <c r="A4" s="221" t="s">
        <v>198</v>
      </c>
      <c r="B4" s="222"/>
      <c r="C4" s="222"/>
      <c r="D4" s="222"/>
      <c r="E4" s="223">
        <v>44927</v>
      </c>
      <c r="F4" s="224"/>
      <c r="G4" s="8" t="s">
        <v>0</v>
      </c>
      <c r="H4" s="225">
        <v>45016</v>
      </c>
      <c r="I4" s="224"/>
      <c r="J4" s="9"/>
    </row>
    <row r="5" spans="1:10" s="10" customFormat="1" ht="10.15" customHeight="1" x14ac:dyDescent="0.25">
      <c r="A5" s="226"/>
      <c r="B5" s="227"/>
      <c r="C5" s="227"/>
      <c r="D5" s="227"/>
      <c r="E5" s="227"/>
      <c r="F5" s="227"/>
      <c r="G5" s="227"/>
      <c r="H5" s="227"/>
      <c r="I5" s="227"/>
      <c r="J5" s="228"/>
    </row>
    <row r="6" spans="1:10" ht="20.45" customHeight="1" x14ac:dyDescent="0.25">
      <c r="A6" s="11"/>
      <c r="B6" s="12" t="s">
        <v>218</v>
      </c>
      <c r="C6" s="13"/>
      <c r="D6" s="13"/>
      <c r="E6" s="19">
        <v>2023</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12" t="s">
        <v>220</v>
      </c>
      <c r="B10" s="213"/>
      <c r="C10" s="213"/>
      <c r="D10" s="213"/>
      <c r="E10" s="213"/>
      <c r="F10" s="213"/>
      <c r="G10" s="213"/>
      <c r="H10" s="213"/>
      <c r="I10" s="213"/>
      <c r="J10" s="21"/>
    </row>
    <row r="11" spans="1:10" ht="24.6" customHeight="1" x14ac:dyDescent="0.25">
      <c r="A11" s="199" t="s">
        <v>199</v>
      </c>
      <c r="B11" s="214"/>
      <c r="C11" s="206" t="s">
        <v>283</v>
      </c>
      <c r="D11" s="207"/>
      <c r="E11" s="22"/>
      <c r="F11" s="169" t="s">
        <v>221</v>
      </c>
      <c r="G11" s="210"/>
      <c r="H11" s="186" t="s">
        <v>284</v>
      </c>
      <c r="I11" s="187"/>
      <c r="J11" s="23"/>
    </row>
    <row r="12" spans="1:10" ht="14.45" customHeight="1" x14ac:dyDescent="0.25">
      <c r="A12" s="24"/>
      <c r="B12" s="25"/>
      <c r="C12" s="25"/>
      <c r="D12" s="25"/>
      <c r="E12" s="215"/>
      <c r="F12" s="215"/>
      <c r="G12" s="215"/>
      <c r="H12" s="215"/>
      <c r="I12" s="26"/>
      <c r="J12" s="23"/>
    </row>
    <row r="13" spans="1:10" ht="21" customHeight="1" x14ac:dyDescent="0.25">
      <c r="A13" s="168" t="s">
        <v>214</v>
      </c>
      <c r="B13" s="210"/>
      <c r="C13" s="206" t="s">
        <v>285</v>
      </c>
      <c r="D13" s="207"/>
      <c r="E13" s="229"/>
      <c r="F13" s="215"/>
      <c r="G13" s="215"/>
      <c r="H13" s="215"/>
      <c r="I13" s="26"/>
      <c r="J13" s="23"/>
    </row>
    <row r="14" spans="1:10" ht="10.9" customHeight="1" x14ac:dyDescent="0.25">
      <c r="A14" s="22"/>
      <c r="B14" s="26"/>
      <c r="C14" s="25"/>
      <c r="D14" s="25"/>
      <c r="E14" s="175"/>
      <c r="F14" s="175"/>
      <c r="G14" s="175"/>
      <c r="H14" s="175"/>
      <c r="I14" s="25"/>
      <c r="J14" s="27"/>
    </row>
    <row r="15" spans="1:10" ht="22.9" customHeight="1" x14ac:dyDescent="0.25">
      <c r="A15" s="168" t="s">
        <v>200</v>
      </c>
      <c r="B15" s="210"/>
      <c r="C15" s="206" t="s">
        <v>286</v>
      </c>
      <c r="D15" s="207"/>
      <c r="E15" s="211"/>
      <c r="F15" s="201"/>
      <c r="G15" s="28" t="s">
        <v>222</v>
      </c>
      <c r="H15" s="186" t="s">
        <v>287</v>
      </c>
      <c r="I15" s="187"/>
      <c r="J15" s="29"/>
    </row>
    <row r="16" spans="1:10" ht="10.9" customHeight="1" x14ac:dyDescent="0.25">
      <c r="A16" s="22"/>
      <c r="B16" s="26"/>
      <c r="C16" s="25"/>
      <c r="D16" s="25"/>
      <c r="E16" s="175"/>
      <c r="F16" s="175"/>
      <c r="G16" s="175"/>
      <c r="H16" s="175"/>
      <c r="I16" s="25"/>
      <c r="J16" s="27"/>
    </row>
    <row r="17" spans="1:10" ht="22.9" customHeight="1" x14ac:dyDescent="0.25">
      <c r="A17" s="30"/>
      <c r="B17" s="28" t="s">
        <v>223</v>
      </c>
      <c r="C17" s="206" t="s">
        <v>288</v>
      </c>
      <c r="D17" s="207"/>
      <c r="E17" s="31"/>
      <c r="F17" s="31"/>
      <c r="G17" s="31"/>
      <c r="H17" s="31"/>
      <c r="I17" s="31"/>
      <c r="J17" s="29"/>
    </row>
    <row r="18" spans="1:10" x14ac:dyDescent="0.25">
      <c r="A18" s="208"/>
      <c r="B18" s="209"/>
      <c r="C18" s="175"/>
      <c r="D18" s="175"/>
      <c r="E18" s="175"/>
      <c r="F18" s="175"/>
      <c r="G18" s="175"/>
      <c r="H18" s="175"/>
      <c r="I18" s="25"/>
      <c r="J18" s="27"/>
    </row>
    <row r="19" spans="1:10" x14ac:dyDescent="0.25">
      <c r="A19" s="199" t="s">
        <v>201</v>
      </c>
      <c r="B19" s="200"/>
      <c r="C19" s="177" t="s">
        <v>289</v>
      </c>
      <c r="D19" s="178"/>
      <c r="E19" s="178"/>
      <c r="F19" s="178"/>
      <c r="G19" s="178"/>
      <c r="H19" s="178"/>
      <c r="I19" s="178"/>
      <c r="J19" s="179"/>
    </row>
    <row r="20" spans="1:10" x14ac:dyDescent="0.25">
      <c r="A20" s="24"/>
      <c r="B20" s="25"/>
      <c r="C20" s="32"/>
      <c r="D20" s="25"/>
      <c r="E20" s="175"/>
      <c r="F20" s="175"/>
      <c r="G20" s="175"/>
      <c r="H20" s="175"/>
      <c r="I20" s="25"/>
      <c r="J20" s="27"/>
    </row>
    <row r="21" spans="1:10" x14ac:dyDescent="0.25">
      <c r="A21" s="199" t="s">
        <v>202</v>
      </c>
      <c r="B21" s="200"/>
      <c r="C21" s="186">
        <v>48000</v>
      </c>
      <c r="D21" s="187"/>
      <c r="E21" s="175"/>
      <c r="F21" s="175"/>
      <c r="G21" s="177" t="s">
        <v>290</v>
      </c>
      <c r="H21" s="178"/>
      <c r="I21" s="178"/>
      <c r="J21" s="179"/>
    </row>
    <row r="22" spans="1:10" x14ac:dyDescent="0.25">
      <c r="A22" s="24"/>
      <c r="B22" s="25"/>
      <c r="C22" s="25"/>
      <c r="D22" s="25"/>
      <c r="E22" s="175"/>
      <c r="F22" s="175"/>
      <c r="G22" s="175"/>
      <c r="H22" s="175"/>
      <c r="I22" s="25"/>
      <c r="J22" s="27"/>
    </row>
    <row r="23" spans="1:10" x14ac:dyDescent="0.25">
      <c r="A23" s="199" t="s">
        <v>203</v>
      </c>
      <c r="B23" s="200"/>
      <c r="C23" s="177" t="s">
        <v>291</v>
      </c>
      <c r="D23" s="178"/>
      <c r="E23" s="178"/>
      <c r="F23" s="178"/>
      <c r="G23" s="178"/>
      <c r="H23" s="178"/>
      <c r="I23" s="178"/>
      <c r="J23" s="179"/>
    </row>
    <row r="24" spans="1:10" x14ac:dyDescent="0.25">
      <c r="A24" s="24"/>
      <c r="B24" s="25"/>
      <c r="C24" s="25"/>
      <c r="D24" s="25"/>
      <c r="E24" s="175"/>
      <c r="F24" s="175"/>
      <c r="G24" s="175"/>
      <c r="H24" s="175"/>
      <c r="I24" s="25"/>
      <c r="J24" s="27"/>
    </row>
    <row r="25" spans="1:10" x14ac:dyDescent="0.25">
      <c r="A25" s="199" t="s">
        <v>204</v>
      </c>
      <c r="B25" s="200"/>
      <c r="C25" s="203" t="s">
        <v>292</v>
      </c>
      <c r="D25" s="204"/>
      <c r="E25" s="204"/>
      <c r="F25" s="204"/>
      <c r="G25" s="204"/>
      <c r="H25" s="204"/>
      <c r="I25" s="204"/>
      <c r="J25" s="205"/>
    </row>
    <row r="26" spans="1:10" x14ac:dyDescent="0.25">
      <c r="A26" s="24"/>
      <c r="B26" s="25"/>
      <c r="C26" s="32"/>
      <c r="D26" s="25"/>
      <c r="E26" s="175"/>
      <c r="F26" s="175"/>
      <c r="G26" s="175"/>
      <c r="H26" s="175"/>
      <c r="I26" s="25"/>
      <c r="J26" s="27"/>
    </row>
    <row r="27" spans="1:10" x14ac:dyDescent="0.25">
      <c r="A27" s="199" t="s">
        <v>205</v>
      </c>
      <c r="B27" s="200"/>
      <c r="C27" s="203" t="s">
        <v>293</v>
      </c>
      <c r="D27" s="204"/>
      <c r="E27" s="204"/>
      <c r="F27" s="204"/>
      <c r="G27" s="204"/>
      <c r="H27" s="204"/>
      <c r="I27" s="204"/>
      <c r="J27" s="205"/>
    </row>
    <row r="28" spans="1:10" ht="13.9" customHeight="1" x14ac:dyDescent="0.25">
      <c r="A28" s="24"/>
      <c r="B28" s="25"/>
      <c r="C28" s="32"/>
      <c r="D28" s="25"/>
      <c r="E28" s="175"/>
      <c r="F28" s="175"/>
      <c r="G28" s="175"/>
      <c r="H28" s="175"/>
      <c r="I28" s="25"/>
      <c r="J28" s="27"/>
    </row>
    <row r="29" spans="1:10" ht="22.9" customHeight="1" x14ac:dyDescent="0.25">
      <c r="A29" s="202" t="s">
        <v>215</v>
      </c>
      <c r="B29" s="189"/>
      <c r="C29" s="33">
        <v>232</v>
      </c>
      <c r="D29" s="34"/>
      <c r="E29" s="180"/>
      <c r="F29" s="180"/>
      <c r="G29" s="180"/>
      <c r="H29" s="180"/>
      <c r="I29" s="35"/>
      <c r="J29" s="36"/>
    </row>
    <row r="30" spans="1:10" x14ac:dyDescent="0.25">
      <c r="A30" s="24"/>
      <c r="B30" s="25"/>
      <c r="C30" s="25"/>
      <c r="D30" s="25"/>
      <c r="E30" s="175"/>
      <c r="F30" s="175"/>
      <c r="G30" s="175"/>
      <c r="H30" s="175"/>
      <c r="I30" s="35"/>
      <c r="J30" s="36"/>
    </row>
    <row r="31" spans="1:10" x14ac:dyDescent="0.25">
      <c r="A31" s="199" t="s">
        <v>206</v>
      </c>
      <c r="B31" s="200"/>
      <c r="C31" s="47" t="s">
        <v>225</v>
      </c>
      <c r="D31" s="198" t="s">
        <v>224</v>
      </c>
      <c r="E31" s="184"/>
      <c r="F31" s="184"/>
      <c r="G31" s="184"/>
      <c r="H31" s="37"/>
      <c r="I31" s="38" t="s">
        <v>225</v>
      </c>
      <c r="J31" s="39" t="s">
        <v>226</v>
      </c>
    </row>
    <row r="32" spans="1:10" x14ac:dyDescent="0.25">
      <c r="A32" s="199"/>
      <c r="B32" s="200"/>
      <c r="C32" s="40"/>
      <c r="D32" s="8"/>
      <c r="E32" s="201"/>
      <c r="F32" s="201"/>
      <c r="G32" s="201"/>
      <c r="H32" s="201"/>
      <c r="I32" s="35"/>
      <c r="J32" s="36"/>
    </row>
    <row r="33" spans="1:10" x14ac:dyDescent="0.25">
      <c r="A33" s="199" t="s">
        <v>216</v>
      </c>
      <c r="B33" s="200"/>
      <c r="C33" s="33" t="s">
        <v>228</v>
      </c>
      <c r="D33" s="198" t="s">
        <v>227</v>
      </c>
      <c r="E33" s="184"/>
      <c r="F33" s="184"/>
      <c r="G33" s="184"/>
      <c r="H33" s="31"/>
      <c r="I33" s="38" t="s">
        <v>228</v>
      </c>
      <c r="J33" s="39" t="s">
        <v>229</v>
      </c>
    </row>
    <row r="34" spans="1:10" x14ac:dyDescent="0.25">
      <c r="A34" s="24"/>
      <c r="B34" s="25"/>
      <c r="C34" s="25"/>
      <c r="D34" s="25"/>
      <c r="E34" s="175"/>
      <c r="F34" s="175"/>
      <c r="G34" s="175"/>
      <c r="H34" s="175"/>
      <c r="I34" s="25"/>
      <c r="J34" s="27"/>
    </row>
    <row r="35" spans="1:10" x14ac:dyDescent="0.25">
      <c r="A35" s="198" t="s">
        <v>217</v>
      </c>
      <c r="B35" s="184"/>
      <c r="C35" s="184"/>
      <c r="D35" s="184"/>
      <c r="E35" s="184" t="s">
        <v>207</v>
      </c>
      <c r="F35" s="184"/>
      <c r="G35" s="184"/>
      <c r="H35" s="184"/>
      <c r="I35" s="184"/>
      <c r="J35" s="41" t="s">
        <v>208</v>
      </c>
    </row>
    <row r="36" spans="1:10" x14ac:dyDescent="0.25">
      <c r="A36" s="24"/>
      <c r="B36" s="25"/>
      <c r="C36" s="25"/>
      <c r="D36" s="25"/>
      <c r="E36" s="175"/>
      <c r="F36" s="175"/>
      <c r="G36" s="175"/>
      <c r="H36" s="175"/>
      <c r="I36" s="25"/>
      <c r="J36" s="36"/>
    </row>
    <row r="37" spans="1:10" x14ac:dyDescent="0.25">
      <c r="A37" s="192"/>
      <c r="B37" s="193"/>
      <c r="C37" s="193"/>
      <c r="D37" s="193"/>
      <c r="E37" s="192"/>
      <c r="F37" s="193"/>
      <c r="G37" s="193"/>
      <c r="H37" s="193"/>
      <c r="I37" s="194"/>
      <c r="J37" s="99"/>
    </row>
    <row r="38" spans="1:10" x14ac:dyDescent="0.25">
      <c r="A38" s="102"/>
      <c r="B38" s="100"/>
      <c r="C38" s="103"/>
      <c r="D38" s="197"/>
      <c r="E38" s="197"/>
      <c r="F38" s="197"/>
      <c r="G38" s="197"/>
      <c r="H38" s="197"/>
      <c r="I38" s="197"/>
      <c r="J38" s="104"/>
    </row>
    <row r="39" spans="1:10" x14ac:dyDescent="0.25">
      <c r="A39" s="192"/>
      <c r="B39" s="193"/>
      <c r="C39" s="193"/>
      <c r="D39" s="194"/>
      <c r="E39" s="192"/>
      <c r="F39" s="193"/>
      <c r="G39" s="193"/>
      <c r="H39" s="193"/>
      <c r="I39" s="194"/>
      <c r="J39" s="33"/>
    </row>
    <row r="40" spans="1:10" x14ac:dyDescent="0.25">
      <c r="A40" s="102"/>
      <c r="B40" s="100"/>
      <c r="C40" s="103"/>
      <c r="D40" s="105"/>
      <c r="E40" s="197"/>
      <c r="F40" s="197"/>
      <c r="G40" s="197"/>
      <c r="H40" s="197"/>
      <c r="I40" s="106"/>
      <c r="J40" s="104"/>
    </row>
    <row r="41" spans="1:10" x14ac:dyDescent="0.25">
      <c r="A41" s="192"/>
      <c r="B41" s="193"/>
      <c r="C41" s="193"/>
      <c r="D41" s="194"/>
      <c r="E41" s="192"/>
      <c r="F41" s="193"/>
      <c r="G41" s="193"/>
      <c r="H41" s="193"/>
      <c r="I41" s="194"/>
      <c r="J41" s="33"/>
    </row>
    <row r="42" spans="1:10" x14ac:dyDescent="0.25">
      <c r="A42" s="102"/>
      <c r="B42" s="100"/>
      <c r="C42" s="103"/>
      <c r="D42" s="105"/>
      <c r="E42" s="197"/>
      <c r="F42" s="197"/>
      <c r="G42" s="197"/>
      <c r="H42" s="197"/>
      <c r="I42" s="106"/>
      <c r="J42" s="104"/>
    </row>
    <row r="43" spans="1:10" x14ac:dyDescent="0.25">
      <c r="A43" s="192"/>
      <c r="B43" s="193"/>
      <c r="C43" s="193"/>
      <c r="D43" s="194"/>
      <c r="E43" s="192"/>
      <c r="F43" s="193"/>
      <c r="G43" s="193"/>
      <c r="H43" s="193"/>
      <c r="I43" s="194"/>
      <c r="J43" s="33"/>
    </row>
    <row r="44" spans="1:10" x14ac:dyDescent="0.25">
      <c r="A44" s="107"/>
      <c r="B44" s="103"/>
      <c r="C44" s="195"/>
      <c r="D44" s="195"/>
      <c r="E44" s="196"/>
      <c r="F44" s="196"/>
      <c r="G44" s="195"/>
      <c r="H44" s="195"/>
      <c r="I44" s="195"/>
      <c r="J44" s="104"/>
    </row>
    <row r="45" spans="1:10" x14ac:dyDescent="0.25">
      <c r="A45" s="192"/>
      <c r="B45" s="193"/>
      <c r="C45" s="193"/>
      <c r="D45" s="194"/>
      <c r="E45" s="192"/>
      <c r="F45" s="193"/>
      <c r="G45" s="193"/>
      <c r="H45" s="193"/>
      <c r="I45" s="194"/>
      <c r="J45" s="33"/>
    </row>
    <row r="46" spans="1:10" x14ac:dyDescent="0.25">
      <c r="A46" s="107"/>
      <c r="B46" s="103"/>
      <c r="C46" s="103"/>
      <c r="D46" s="100"/>
      <c r="E46" s="196"/>
      <c r="F46" s="196"/>
      <c r="G46" s="195"/>
      <c r="H46" s="195"/>
      <c r="I46" s="100"/>
      <c r="J46" s="104"/>
    </row>
    <row r="47" spans="1:10" x14ac:dyDescent="0.25">
      <c r="A47" s="192"/>
      <c r="B47" s="193"/>
      <c r="C47" s="193"/>
      <c r="D47" s="194"/>
      <c r="E47" s="192"/>
      <c r="F47" s="193"/>
      <c r="G47" s="193"/>
      <c r="H47" s="193"/>
      <c r="I47" s="194"/>
      <c r="J47" s="33"/>
    </row>
    <row r="48" spans="1:10" x14ac:dyDescent="0.25">
      <c r="A48" s="42"/>
      <c r="B48" s="32"/>
      <c r="C48" s="32"/>
      <c r="D48" s="25"/>
      <c r="E48" s="175"/>
      <c r="F48" s="175"/>
      <c r="G48" s="190"/>
      <c r="H48" s="190"/>
      <c r="I48" s="25"/>
      <c r="J48" s="43" t="s">
        <v>230</v>
      </c>
    </row>
    <row r="49" spans="1:10" x14ac:dyDescent="0.25">
      <c r="A49" s="42"/>
      <c r="B49" s="32"/>
      <c r="C49" s="32"/>
      <c r="D49" s="25"/>
      <c r="E49" s="175"/>
      <c r="F49" s="175"/>
      <c r="G49" s="190"/>
      <c r="H49" s="190"/>
      <c r="I49" s="25"/>
      <c r="J49" s="43" t="s">
        <v>231</v>
      </c>
    </row>
    <row r="50" spans="1:10" ht="14.45" customHeight="1" x14ac:dyDescent="0.25">
      <c r="A50" s="168" t="s">
        <v>209</v>
      </c>
      <c r="B50" s="169"/>
      <c r="C50" s="186" t="s">
        <v>231</v>
      </c>
      <c r="D50" s="187"/>
      <c r="E50" s="188" t="s">
        <v>232</v>
      </c>
      <c r="F50" s="189"/>
      <c r="G50" s="177"/>
      <c r="H50" s="178"/>
      <c r="I50" s="178"/>
      <c r="J50" s="179"/>
    </row>
    <row r="51" spans="1:10" x14ac:dyDescent="0.25">
      <c r="A51" s="42"/>
      <c r="B51" s="32"/>
      <c r="C51" s="190"/>
      <c r="D51" s="190"/>
      <c r="E51" s="175"/>
      <c r="F51" s="175"/>
      <c r="G51" s="191" t="s">
        <v>233</v>
      </c>
      <c r="H51" s="191"/>
      <c r="I51" s="191"/>
      <c r="J51" s="16"/>
    </row>
    <row r="52" spans="1:10" ht="13.9" customHeight="1" x14ac:dyDescent="0.25">
      <c r="A52" s="168" t="s">
        <v>210</v>
      </c>
      <c r="B52" s="169"/>
      <c r="C52" s="177" t="s">
        <v>294</v>
      </c>
      <c r="D52" s="178"/>
      <c r="E52" s="178"/>
      <c r="F52" s="178"/>
      <c r="G52" s="178"/>
      <c r="H52" s="178"/>
      <c r="I52" s="178"/>
      <c r="J52" s="179"/>
    </row>
    <row r="53" spans="1:10" x14ac:dyDescent="0.25">
      <c r="A53" s="24"/>
      <c r="B53" s="25"/>
      <c r="C53" s="180" t="s">
        <v>211</v>
      </c>
      <c r="D53" s="180"/>
      <c r="E53" s="180"/>
      <c r="F53" s="180"/>
      <c r="G53" s="180"/>
      <c r="H53" s="180"/>
      <c r="I53" s="180"/>
      <c r="J53" s="27"/>
    </row>
    <row r="54" spans="1:10" x14ac:dyDescent="0.25">
      <c r="A54" s="168" t="s">
        <v>212</v>
      </c>
      <c r="B54" s="169"/>
      <c r="C54" s="181" t="s">
        <v>295</v>
      </c>
      <c r="D54" s="182"/>
      <c r="E54" s="183"/>
      <c r="F54" s="175"/>
      <c r="G54" s="175"/>
      <c r="H54" s="184"/>
      <c r="I54" s="184"/>
      <c r="J54" s="185"/>
    </row>
    <row r="55" spans="1:10" x14ac:dyDescent="0.25">
      <c r="A55" s="24"/>
      <c r="B55" s="25"/>
      <c r="C55" s="32"/>
      <c r="D55" s="25"/>
      <c r="E55" s="175"/>
      <c r="F55" s="175"/>
      <c r="G55" s="175"/>
      <c r="H55" s="175"/>
      <c r="I55" s="25"/>
      <c r="J55" s="27"/>
    </row>
    <row r="56" spans="1:10" ht="14.45" customHeight="1" x14ac:dyDescent="0.25">
      <c r="A56" s="168" t="s">
        <v>204</v>
      </c>
      <c r="B56" s="169"/>
      <c r="C56" s="176" t="s">
        <v>296</v>
      </c>
      <c r="D56" s="171"/>
      <c r="E56" s="171"/>
      <c r="F56" s="171"/>
      <c r="G56" s="171"/>
      <c r="H56" s="171"/>
      <c r="I56" s="171"/>
      <c r="J56" s="172"/>
    </row>
    <row r="57" spans="1:10" x14ac:dyDescent="0.25">
      <c r="A57" s="24"/>
      <c r="B57" s="25"/>
      <c r="C57" s="25"/>
      <c r="D57" s="25"/>
      <c r="E57" s="175"/>
      <c r="F57" s="175"/>
      <c r="G57" s="175"/>
      <c r="H57" s="175"/>
      <c r="I57" s="25"/>
      <c r="J57" s="27"/>
    </row>
    <row r="58" spans="1:10" x14ac:dyDescent="0.25">
      <c r="A58" s="168" t="s">
        <v>234</v>
      </c>
      <c r="B58" s="169"/>
      <c r="C58" s="170"/>
      <c r="D58" s="171"/>
      <c r="E58" s="171"/>
      <c r="F58" s="171"/>
      <c r="G58" s="171"/>
      <c r="H58" s="171"/>
      <c r="I58" s="171"/>
      <c r="J58" s="172"/>
    </row>
    <row r="59" spans="1:10" ht="14.45" customHeight="1" x14ac:dyDescent="0.25">
      <c r="A59" s="24"/>
      <c r="B59" s="25"/>
      <c r="C59" s="173" t="s">
        <v>235</v>
      </c>
      <c r="D59" s="173"/>
      <c r="E59" s="173"/>
      <c r="F59" s="173"/>
      <c r="G59" s="25"/>
      <c r="H59" s="25"/>
      <c r="I59" s="25"/>
      <c r="J59" s="27"/>
    </row>
    <row r="60" spans="1:10" x14ac:dyDescent="0.25">
      <c r="A60" s="168" t="s">
        <v>236</v>
      </c>
      <c r="B60" s="169"/>
      <c r="C60" s="170"/>
      <c r="D60" s="171"/>
      <c r="E60" s="171"/>
      <c r="F60" s="171"/>
      <c r="G60" s="171"/>
      <c r="H60" s="171"/>
      <c r="I60" s="171"/>
      <c r="J60" s="172"/>
    </row>
    <row r="61" spans="1:10" ht="14.45" customHeight="1" x14ac:dyDescent="0.25">
      <c r="A61" s="44"/>
      <c r="B61" s="45"/>
      <c r="C61" s="174" t="s">
        <v>237</v>
      </c>
      <c r="D61" s="174"/>
      <c r="E61" s="174"/>
      <c r="F61" s="174"/>
      <c r="G61" s="174"/>
      <c r="H61" s="45"/>
      <c r="I61" s="45"/>
      <c r="J61" s="46"/>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49" zoomScale="110" zoomScaleNormal="100" workbookViewId="0">
      <selection activeCell="I78" sqref="I78"/>
    </sheetView>
  </sheetViews>
  <sheetFormatPr defaultColWidth="8.85546875" defaultRowHeight="12.75" x14ac:dyDescent="0.2"/>
  <cols>
    <col min="1" max="5" width="8.85546875" style="52"/>
    <col min="6" max="6" width="16.42578125" style="52" customWidth="1"/>
    <col min="7" max="7" width="8.85546875" style="52"/>
    <col min="8" max="8" width="11.140625" style="51" customWidth="1"/>
    <col min="9" max="9" width="13.28515625" style="51" customWidth="1"/>
    <col min="10" max="16384" width="8.85546875" style="52"/>
  </cols>
  <sheetData>
    <row r="1" spans="1:9" x14ac:dyDescent="0.2">
      <c r="A1" s="233" t="s">
        <v>1</v>
      </c>
      <c r="B1" s="234"/>
      <c r="C1" s="234"/>
      <c r="D1" s="234"/>
      <c r="E1" s="234"/>
      <c r="F1" s="234"/>
      <c r="G1" s="234"/>
      <c r="H1" s="234"/>
    </row>
    <row r="2" spans="1:9" x14ac:dyDescent="0.2">
      <c r="A2" s="235" t="s">
        <v>297</v>
      </c>
      <c r="B2" s="236"/>
      <c r="C2" s="236"/>
      <c r="D2" s="236"/>
      <c r="E2" s="236"/>
      <c r="F2" s="236"/>
      <c r="G2" s="236"/>
      <c r="H2" s="236"/>
    </row>
    <row r="3" spans="1:9" x14ac:dyDescent="0.2">
      <c r="A3" s="237" t="s">
        <v>282</v>
      </c>
      <c r="B3" s="238"/>
      <c r="C3" s="238"/>
      <c r="D3" s="238"/>
      <c r="E3" s="238"/>
      <c r="F3" s="238"/>
      <c r="G3" s="238"/>
      <c r="H3" s="238"/>
      <c r="I3" s="239"/>
    </row>
    <row r="4" spans="1:9" x14ac:dyDescent="0.2">
      <c r="A4" s="240" t="s">
        <v>298</v>
      </c>
      <c r="B4" s="241"/>
      <c r="C4" s="241"/>
      <c r="D4" s="241"/>
      <c r="E4" s="241"/>
      <c r="F4" s="241"/>
      <c r="G4" s="241"/>
      <c r="H4" s="241"/>
      <c r="I4" s="242"/>
    </row>
    <row r="5" spans="1:9" ht="45.75" thickBot="1" x14ac:dyDescent="0.25">
      <c r="A5" s="243" t="s">
        <v>2</v>
      </c>
      <c r="B5" s="244"/>
      <c r="C5" s="244"/>
      <c r="D5" s="244"/>
      <c r="E5" s="244"/>
      <c r="F5" s="245"/>
      <c r="G5" s="53" t="s">
        <v>3</v>
      </c>
      <c r="H5" s="54" t="s">
        <v>193</v>
      </c>
      <c r="I5" s="55" t="s">
        <v>190</v>
      </c>
    </row>
    <row r="6" spans="1:9" x14ac:dyDescent="0.2">
      <c r="A6" s="230">
        <v>1</v>
      </c>
      <c r="B6" s="231"/>
      <c r="C6" s="231"/>
      <c r="D6" s="231"/>
      <c r="E6" s="231"/>
      <c r="F6" s="232"/>
      <c r="G6" s="56">
        <v>2</v>
      </c>
      <c r="H6" s="57">
        <v>3</v>
      </c>
      <c r="I6" s="57">
        <v>4</v>
      </c>
    </row>
    <row r="7" spans="1:9" x14ac:dyDescent="0.2">
      <c r="A7" s="247"/>
      <c r="B7" s="247"/>
      <c r="C7" s="247"/>
      <c r="D7" s="247"/>
      <c r="E7" s="247"/>
      <c r="F7" s="247"/>
      <c r="G7" s="247"/>
      <c r="H7" s="247"/>
      <c r="I7" s="248"/>
    </row>
    <row r="8" spans="1:9" x14ac:dyDescent="0.2">
      <c r="A8" s="249" t="s">
        <v>11</v>
      </c>
      <c r="B8" s="250"/>
      <c r="C8" s="250"/>
      <c r="D8" s="250"/>
      <c r="E8" s="250"/>
      <c r="F8" s="250"/>
      <c r="G8" s="250"/>
      <c r="H8" s="250"/>
      <c r="I8" s="250"/>
    </row>
    <row r="9" spans="1:9" ht="28.5" customHeight="1" x14ac:dyDescent="0.2">
      <c r="A9" s="251" t="s">
        <v>18</v>
      </c>
      <c r="B9" s="251"/>
      <c r="C9" s="251"/>
      <c r="D9" s="251"/>
      <c r="E9" s="251"/>
      <c r="F9" s="251"/>
      <c r="G9" s="58">
        <v>1</v>
      </c>
      <c r="H9" s="59">
        <f>H10+H11+H12</f>
        <v>150224895</v>
      </c>
      <c r="I9" s="59">
        <f>I10+I11+I12</f>
        <v>132537733</v>
      </c>
    </row>
    <row r="10" spans="1:9" x14ac:dyDescent="0.2">
      <c r="A10" s="252" t="s">
        <v>19</v>
      </c>
      <c r="B10" s="252"/>
      <c r="C10" s="252"/>
      <c r="D10" s="252"/>
      <c r="E10" s="252"/>
      <c r="F10" s="252"/>
      <c r="G10" s="60">
        <v>2</v>
      </c>
      <c r="H10" s="61">
        <v>11250864</v>
      </c>
      <c r="I10" s="61">
        <v>10154625</v>
      </c>
    </row>
    <row r="11" spans="1:9" x14ac:dyDescent="0.2">
      <c r="A11" s="252" t="s">
        <v>240</v>
      </c>
      <c r="B11" s="252"/>
      <c r="C11" s="252"/>
      <c r="D11" s="252"/>
      <c r="E11" s="252"/>
      <c r="F11" s="252"/>
      <c r="G11" s="60">
        <v>3</v>
      </c>
      <c r="H11" s="61">
        <v>128290558</v>
      </c>
      <c r="I11" s="61">
        <v>117137332</v>
      </c>
    </row>
    <row r="12" spans="1:9" x14ac:dyDescent="0.2">
      <c r="A12" s="253" t="s">
        <v>20</v>
      </c>
      <c r="B12" s="253"/>
      <c r="C12" s="253"/>
      <c r="D12" s="253"/>
      <c r="E12" s="253"/>
      <c r="F12" s="253"/>
      <c r="G12" s="60">
        <v>4</v>
      </c>
      <c r="H12" s="61">
        <v>10683473</v>
      </c>
      <c r="I12" s="61">
        <v>5245776</v>
      </c>
    </row>
    <row r="13" spans="1:9" x14ac:dyDescent="0.2">
      <c r="A13" s="246" t="s">
        <v>21</v>
      </c>
      <c r="B13" s="246"/>
      <c r="C13" s="246"/>
      <c r="D13" s="246"/>
      <c r="E13" s="246"/>
      <c r="F13" s="246"/>
      <c r="G13" s="58">
        <v>5</v>
      </c>
      <c r="H13" s="59">
        <f>H14+H15+H16+H17</f>
        <v>0</v>
      </c>
      <c r="I13" s="59">
        <f>I14+I15+I16+I17</f>
        <v>0</v>
      </c>
    </row>
    <row r="14" spans="1:9" x14ac:dyDescent="0.2">
      <c r="A14" s="254" t="s">
        <v>22</v>
      </c>
      <c r="B14" s="254"/>
      <c r="C14" s="254"/>
      <c r="D14" s="254"/>
      <c r="E14" s="254"/>
      <c r="F14" s="254"/>
      <c r="G14" s="60">
        <v>6</v>
      </c>
      <c r="H14" s="61">
        <v>0</v>
      </c>
      <c r="I14" s="61">
        <v>0</v>
      </c>
    </row>
    <row r="15" spans="1:9" x14ac:dyDescent="0.2">
      <c r="A15" s="254" t="s">
        <v>23</v>
      </c>
      <c r="B15" s="254"/>
      <c r="C15" s="254"/>
      <c r="D15" s="254"/>
      <c r="E15" s="254"/>
      <c r="F15" s="254"/>
      <c r="G15" s="60">
        <v>7</v>
      </c>
      <c r="H15" s="61">
        <v>0</v>
      </c>
      <c r="I15" s="61">
        <v>0</v>
      </c>
    </row>
    <row r="16" spans="1:9" x14ac:dyDescent="0.2">
      <c r="A16" s="254" t="s">
        <v>24</v>
      </c>
      <c r="B16" s="254"/>
      <c r="C16" s="254"/>
      <c r="D16" s="254"/>
      <c r="E16" s="254"/>
      <c r="F16" s="254"/>
      <c r="G16" s="60">
        <v>8</v>
      </c>
      <c r="H16" s="61">
        <v>0</v>
      </c>
      <c r="I16" s="61">
        <v>0</v>
      </c>
    </row>
    <row r="17" spans="1:9" x14ac:dyDescent="0.2">
      <c r="A17" s="254" t="s">
        <v>25</v>
      </c>
      <c r="B17" s="254"/>
      <c r="C17" s="254"/>
      <c r="D17" s="254"/>
      <c r="E17" s="254"/>
      <c r="F17" s="254"/>
      <c r="G17" s="60">
        <v>9</v>
      </c>
      <c r="H17" s="61">
        <v>0</v>
      </c>
      <c r="I17" s="61">
        <v>0</v>
      </c>
    </row>
    <row r="18" spans="1:9" ht="25.9" customHeight="1" x14ac:dyDescent="0.2">
      <c r="A18" s="246" t="s">
        <v>26</v>
      </c>
      <c r="B18" s="246"/>
      <c r="C18" s="246"/>
      <c r="D18" s="246"/>
      <c r="E18" s="246"/>
      <c r="F18" s="246"/>
      <c r="G18" s="58">
        <v>10</v>
      </c>
      <c r="H18" s="59">
        <f>H19+H20+H21</f>
        <v>4292376</v>
      </c>
      <c r="I18" s="59">
        <f>I19+I20+I21</f>
        <v>3031118</v>
      </c>
    </row>
    <row r="19" spans="1:9" x14ac:dyDescent="0.2">
      <c r="A19" s="254" t="s">
        <v>23</v>
      </c>
      <c r="B19" s="254"/>
      <c r="C19" s="254"/>
      <c r="D19" s="254"/>
      <c r="E19" s="254"/>
      <c r="F19" s="254"/>
      <c r="G19" s="60">
        <v>11</v>
      </c>
      <c r="H19" s="61">
        <v>4292376</v>
      </c>
      <c r="I19" s="61">
        <v>3031118</v>
      </c>
    </row>
    <row r="20" spans="1:9" x14ac:dyDescent="0.2">
      <c r="A20" s="254" t="s">
        <v>24</v>
      </c>
      <c r="B20" s="254"/>
      <c r="C20" s="254"/>
      <c r="D20" s="254"/>
      <c r="E20" s="254"/>
      <c r="F20" s="254"/>
      <c r="G20" s="60">
        <v>12</v>
      </c>
      <c r="H20" s="61">
        <v>0</v>
      </c>
      <c r="I20" s="61">
        <v>0</v>
      </c>
    </row>
    <row r="21" spans="1:9" x14ac:dyDescent="0.2">
      <c r="A21" s="254" t="s">
        <v>25</v>
      </c>
      <c r="B21" s="254"/>
      <c r="C21" s="254"/>
      <c r="D21" s="254"/>
      <c r="E21" s="254"/>
      <c r="F21" s="254"/>
      <c r="G21" s="60">
        <v>13</v>
      </c>
      <c r="H21" s="61">
        <v>0</v>
      </c>
      <c r="I21" s="61">
        <v>0</v>
      </c>
    </row>
    <row r="22" spans="1:9" x14ac:dyDescent="0.2">
      <c r="A22" s="246" t="s">
        <v>27</v>
      </c>
      <c r="B22" s="246"/>
      <c r="C22" s="246"/>
      <c r="D22" s="246"/>
      <c r="E22" s="246"/>
      <c r="F22" s="246"/>
      <c r="G22" s="58">
        <v>14</v>
      </c>
      <c r="H22" s="59">
        <f>H23+H24</f>
        <v>0</v>
      </c>
      <c r="I22" s="59">
        <f>I23+I24</f>
        <v>0</v>
      </c>
    </row>
    <row r="23" spans="1:9" x14ac:dyDescent="0.2">
      <c r="A23" s="254" t="s">
        <v>24</v>
      </c>
      <c r="B23" s="254"/>
      <c r="C23" s="254"/>
      <c r="D23" s="254"/>
      <c r="E23" s="254"/>
      <c r="F23" s="254"/>
      <c r="G23" s="60">
        <v>15</v>
      </c>
      <c r="H23" s="61">
        <v>0</v>
      </c>
      <c r="I23" s="61">
        <v>0</v>
      </c>
    </row>
    <row r="24" spans="1:9" x14ac:dyDescent="0.2">
      <c r="A24" s="254" t="s">
        <v>25</v>
      </c>
      <c r="B24" s="254"/>
      <c r="C24" s="254"/>
      <c r="D24" s="254"/>
      <c r="E24" s="254"/>
      <c r="F24" s="254"/>
      <c r="G24" s="60">
        <v>16</v>
      </c>
      <c r="H24" s="61">
        <v>0</v>
      </c>
      <c r="I24" s="61">
        <v>0</v>
      </c>
    </row>
    <row r="25" spans="1:9" ht="25.9" customHeight="1" x14ac:dyDescent="0.2">
      <c r="A25" s="246" t="s">
        <v>28</v>
      </c>
      <c r="B25" s="246"/>
      <c r="C25" s="246"/>
      <c r="D25" s="246"/>
      <c r="E25" s="246"/>
      <c r="F25" s="246"/>
      <c r="G25" s="58">
        <v>17</v>
      </c>
      <c r="H25" s="59">
        <f>H26+H27+H28</f>
        <v>89116601</v>
      </c>
      <c r="I25" s="59">
        <f>I26+I27+I28</f>
        <v>4414927</v>
      </c>
    </row>
    <row r="26" spans="1:9" x14ac:dyDescent="0.2">
      <c r="A26" s="254" t="s">
        <v>23</v>
      </c>
      <c r="B26" s="254"/>
      <c r="C26" s="254"/>
      <c r="D26" s="254"/>
      <c r="E26" s="254"/>
      <c r="F26" s="254"/>
      <c r="G26" s="60">
        <v>18</v>
      </c>
      <c r="H26" s="61">
        <v>4296677</v>
      </c>
      <c r="I26" s="61">
        <v>4414927</v>
      </c>
    </row>
    <row r="27" spans="1:9" x14ac:dyDescent="0.2">
      <c r="A27" s="254" t="s">
        <v>24</v>
      </c>
      <c r="B27" s="254"/>
      <c r="C27" s="254"/>
      <c r="D27" s="254"/>
      <c r="E27" s="254"/>
      <c r="F27" s="254"/>
      <c r="G27" s="60">
        <v>19</v>
      </c>
      <c r="H27" s="61">
        <v>84819924</v>
      </c>
      <c r="I27" s="61">
        <v>0</v>
      </c>
    </row>
    <row r="28" spans="1:9" x14ac:dyDescent="0.2">
      <c r="A28" s="254" t="s">
        <v>25</v>
      </c>
      <c r="B28" s="254"/>
      <c r="C28" s="254"/>
      <c r="D28" s="254"/>
      <c r="E28" s="254"/>
      <c r="F28" s="254"/>
      <c r="G28" s="60">
        <v>20</v>
      </c>
      <c r="H28" s="61">
        <v>0</v>
      </c>
      <c r="I28" s="61">
        <v>0</v>
      </c>
    </row>
    <row r="29" spans="1:9" x14ac:dyDescent="0.2">
      <c r="A29" s="246" t="s">
        <v>29</v>
      </c>
      <c r="B29" s="246"/>
      <c r="C29" s="246"/>
      <c r="D29" s="246"/>
      <c r="E29" s="246"/>
      <c r="F29" s="246"/>
      <c r="G29" s="58">
        <v>21</v>
      </c>
      <c r="H29" s="59">
        <f>H30+H31</f>
        <v>337915142</v>
      </c>
      <c r="I29" s="59">
        <f>I30+I31</f>
        <v>454062410</v>
      </c>
    </row>
    <row r="30" spans="1:9" x14ac:dyDescent="0.2">
      <c r="A30" s="254" t="s">
        <v>24</v>
      </c>
      <c r="B30" s="254"/>
      <c r="C30" s="254"/>
      <c r="D30" s="254"/>
      <c r="E30" s="254"/>
      <c r="F30" s="254"/>
      <c r="G30" s="60">
        <v>22</v>
      </c>
      <c r="H30" s="61">
        <v>26913647</v>
      </c>
      <c r="I30" s="61">
        <v>137160921</v>
      </c>
    </row>
    <row r="31" spans="1:9" x14ac:dyDescent="0.2">
      <c r="A31" s="254" t="s">
        <v>25</v>
      </c>
      <c r="B31" s="254"/>
      <c r="C31" s="254"/>
      <c r="D31" s="254"/>
      <c r="E31" s="254"/>
      <c r="F31" s="254"/>
      <c r="G31" s="60">
        <v>23</v>
      </c>
      <c r="H31" s="61">
        <v>311001495</v>
      </c>
      <c r="I31" s="61">
        <v>316901489</v>
      </c>
    </row>
    <row r="32" spans="1:9" x14ac:dyDescent="0.2">
      <c r="A32" s="254" t="s">
        <v>30</v>
      </c>
      <c r="B32" s="254"/>
      <c r="C32" s="254"/>
      <c r="D32" s="254"/>
      <c r="E32" s="254"/>
      <c r="F32" s="254"/>
      <c r="G32" s="60">
        <v>24</v>
      </c>
      <c r="H32" s="61">
        <v>0</v>
      </c>
      <c r="I32" s="61">
        <v>0</v>
      </c>
    </row>
    <row r="33" spans="1:9" ht="28.9" customHeight="1" x14ac:dyDescent="0.2">
      <c r="A33" s="254" t="s">
        <v>31</v>
      </c>
      <c r="B33" s="254"/>
      <c r="C33" s="254"/>
      <c r="D33" s="254"/>
      <c r="E33" s="254"/>
      <c r="F33" s="254"/>
      <c r="G33" s="60">
        <v>25</v>
      </c>
      <c r="H33" s="61">
        <v>0</v>
      </c>
      <c r="I33" s="61">
        <v>0</v>
      </c>
    </row>
    <row r="34" spans="1:9" x14ac:dyDescent="0.2">
      <c r="A34" s="254" t="s">
        <v>32</v>
      </c>
      <c r="B34" s="254"/>
      <c r="C34" s="254"/>
      <c r="D34" s="254"/>
      <c r="E34" s="254"/>
      <c r="F34" s="254"/>
      <c r="G34" s="60">
        <v>26</v>
      </c>
      <c r="H34" s="61">
        <v>0</v>
      </c>
      <c r="I34" s="61">
        <v>0</v>
      </c>
    </row>
    <row r="35" spans="1:9" x14ac:dyDescent="0.2">
      <c r="A35" s="254" t="s">
        <v>33</v>
      </c>
      <c r="B35" s="254"/>
      <c r="C35" s="254"/>
      <c r="D35" s="254"/>
      <c r="E35" s="254"/>
      <c r="F35" s="254"/>
      <c r="G35" s="60">
        <v>27</v>
      </c>
      <c r="H35" s="61">
        <v>11462194</v>
      </c>
      <c r="I35" s="61">
        <v>11180271</v>
      </c>
    </row>
    <row r="36" spans="1:9" x14ac:dyDescent="0.2">
      <c r="A36" s="254" t="s">
        <v>34</v>
      </c>
      <c r="B36" s="254"/>
      <c r="C36" s="254"/>
      <c r="D36" s="254"/>
      <c r="E36" s="254"/>
      <c r="F36" s="254"/>
      <c r="G36" s="60">
        <v>28</v>
      </c>
      <c r="H36" s="61">
        <v>7751516</v>
      </c>
      <c r="I36" s="61">
        <v>7636522</v>
      </c>
    </row>
    <row r="37" spans="1:9" x14ac:dyDescent="0.2">
      <c r="A37" s="254" t="s">
        <v>35</v>
      </c>
      <c r="B37" s="254"/>
      <c r="C37" s="254"/>
      <c r="D37" s="254"/>
      <c r="E37" s="254"/>
      <c r="F37" s="254"/>
      <c r="G37" s="60">
        <v>29</v>
      </c>
      <c r="H37" s="61">
        <v>896827</v>
      </c>
      <c r="I37" s="61">
        <v>832730</v>
      </c>
    </row>
    <row r="38" spans="1:9" x14ac:dyDescent="0.2">
      <c r="A38" s="254" t="s">
        <v>36</v>
      </c>
      <c r="B38" s="254"/>
      <c r="C38" s="254"/>
      <c r="D38" s="254"/>
      <c r="E38" s="254"/>
      <c r="F38" s="254"/>
      <c r="G38" s="60">
        <v>30</v>
      </c>
      <c r="H38" s="61">
        <v>394640</v>
      </c>
      <c r="I38" s="61">
        <v>499158</v>
      </c>
    </row>
    <row r="39" spans="1:9" ht="27.6" customHeight="1" x14ac:dyDescent="0.2">
      <c r="A39" s="254" t="s">
        <v>37</v>
      </c>
      <c r="B39" s="254"/>
      <c r="C39" s="254"/>
      <c r="D39" s="254"/>
      <c r="E39" s="254"/>
      <c r="F39" s="254"/>
      <c r="G39" s="60">
        <v>31</v>
      </c>
      <c r="H39" s="61">
        <v>5246434</v>
      </c>
      <c r="I39" s="61">
        <v>5185615</v>
      </c>
    </row>
    <row r="40" spans="1:9" x14ac:dyDescent="0.2">
      <c r="A40" s="256" t="s">
        <v>38</v>
      </c>
      <c r="B40" s="256"/>
      <c r="C40" s="256"/>
      <c r="D40" s="256"/>
      <c r="E40" s="256"/>
      <c r="F40" s="256"/>
      <c r="G40" s="58">
        <v>32</v>
      </c>
      <c r="H40" s="62">
        <f>H9+H13+H18+H22+H25+H29+H32+H33+H34+H35+H36+H37+H38+H39</f>
        <v>607300625</v>
      </c>
      <c r="I40" s="62">
        <f>I9+I13+I18+I22+I25+I29+I32+I33+I34+I35+I36+I37+I38+I39</f>
        <v>619380484</v>
      </c>
    </row>
    <row r="41" spans="1:9" x14ac:dyDescent="0.2">
      <c r="A41" s="249" t="s">
        <v>12</v>
      </c>
      <c r="B41" s="250"/>
      <c r="C41" s="250"/>
      <c r="D41" s="250"/>
      <c r="E41" s="250"/>
      <c r="F41" s="250"/>
      <c r="G41" s="250"/>
      <c r="H41" s="250"/>
      <c r="I41" s="250"/>
    </row>
    <row r="42" spans="1:9" x14ac:dyDescent="0.2">
      <c r="A42" s="246" t="s">
        <v>39</v>
      </c>
      <c r="B42" s="255"/>
      <c r="C42" s="255"/>
      <c r="D42" s="255"/>
      <c r="E42" s="255"/>
      <c r="F42" s="255"/>
      <c r="G42" s="58">
        <v>33</v>
      </c>
      <c r="H42" s="59">
        <f>H43+H44+H45+H46+H47</f>
        <v>0</v>
      </c>
      <c r="I42" s="59">
        <f>I43+I44+I45+I46+I47</f>
        <v>0</v>
      </c>
    </row>
    <row r="43" spans="1:9" x14ac:dyDescent="0.2">
      <c r="A43" s="254" t="s">
        <v>40</v>
      </c>
      <c r="B43" s="254"/>
      <c r="C43" s="254"/>
      <c r="D43" s="254"/>
      <c r="E43" s="254"/>
      <c r="F43" s="254"/>
      <c r="G43" s="60">
        <v>34</v>
      </c>
      <c r="H43" s="61">
        <v>0</v>
      </c>
      <c r="I43" s="61">
        <v>0</v>
      </c>
    </row>
    <row r="44" spans="1:9" x14ac:dyDescent="0.2">
      <c r="A44" s="254" t="s">
        <v>41</v>
      </c>
      <c r="B44" s="254"/>
      <c r="C44" s="254"/>
      <c r="D44" s="254"/>
      <c r="E44" s="254"/>
      <c r="F44" s="254"/>
      <c r="G44" s="60">
        <v>35</v>
      </c>
      <c r="H44" s="61">
        <v>0</v>
      </c>
      <c r="I44" s="61">
        <v>0</v>
      </c>
    </row>
    <row r="45" spans="1:9" x14ac:dyDescent="0.2">
      <c r="A45" s="254" t="s">
        <v>42</v>
      </c>
      <c r="B45" s="254"/>
      <c r="C45" s="254"/>
      <c r="D45" s="254"/>
      <c r="E45" s="254"/>
      <c r="F45" s="254"/>
      <c r="G45" s="60">
        <v>36</v>
      </c>
      <c r="H45" s="61">
        <v>0</v>
      </c>
      <c r="I45" s="61">
        <v>0</v>
      </c>
    </row>
    <row r="46" spans="1:9" x14ac:dyDescent="0.2">
      <c r="A46" s="254" t="s">
        <v>43</v>
      </c>
      <c r="B46" s="254"/>
      <c r="C46" s="254"/>
      <c r="D46" s="254"/>
      <c r="E46" s="254"/>
      <c r="F46" s="254"/>
      <c r="G46" s="60">
        <v>37</v>
      </c>
      <c r="H46" s="61">
        <v>0</v>
      </c>
      <c r="I46" s="61">
        <v>0</v>
      </c>
    </row>
    <row r="47" spans="1:9" x14ac:dyDescent="0.2">
      <c r="A47" s="254" t="s">
        <v>44</v>
      </c>
      <c r="B47" s="254"/>
      <c r="C47" s="254"/>
      <c r="D47" s="254"/>
      <c r="E47" s="254"/>
      <c r="F47" s="254"/>
      <c r="G47" s="60">
        <v>38</v>
      </c>
      <c r="H47" s="61">
        <v>0</v>
      </c>
      <c r="I47" s="61">
        <v>0</v>
      </c>
    </row>
    <row r="48" spans="1:9" ht="27.6" customHeight="1" x14ac:dyDescent="0.2">
      <c r="A48" s="246" t="s">
        <v>45</v>
      </c>
      <c r="B48" s="255"/>
      <c r="C48" s="255"/>
      <c r="D48" s="255"/>
      <c r="E48" s="255"/>
      <c r="F48" s="255"/>
      <c r="G48" s="58">
        <v>39</v>
      </c>
      <c r="H48" s="59">
        <f>H49+H50+H51</f>
        <v>0</v>
      </c>
      <c r="I48" s="59">
        <f>I49+I50+I51</f>
        <v>0</v>
      </c>
    </row>
    <row r="49" spans="1:9" x14ac:dyDescent="0.2">
      <c r="A49" s="254" t="s">
        <v>42</v>
      </c>
      <c r="B49" s="254"/>
      <c r="C49" s="254"/>
      <c r="D49" s="254"/>
      <c r="E49" s="254"/>
      <c r="F49" s="254"/>
      <c r="G49" s="60">
        <v>40</v>
      </c>
      <c r="H49" s="61">
        <v>0</v>
      </c>
      <c r="I49" s="61">
        <v>0</v>
      </c>
    </row>
    <row r="50" spans="1:9" x14ac:dyDescent="0.2">
      <c r="A50" s="254" t="s">
        <v>43</v>
      </c>
      <c r="B50" s="254"/>
      <c r="C50" s="254"/>
      <c r="D50" s="254"/>
      <c r="E50" s="254"/>
      <c r="F50" s="254"/>
      <c r="G50" s="60">
        <v>41</v>
      </c>
      <c r="H50" s="61">
        <v>0</v>
      </c>
      <c r="I50" s="61">
        <v>0</v>
      </c>
    </row>
    <row r="51" spans="1:9" x14ac:dyDescent="0.2">
      <c r="A51" s="254" t="s">
        <v>44</v>
      </c>
      <c r="B51" s="254"/>
      <c r="C51" s="254"/>
      <c r="D51" s="254"/>
      <c r="E51" s="254"/>
      <c r="F51" s="254"/>
      <c r="G51" s="60">
        <v>42</v>
      </c>
      <c r="H51" s="61">
        <v>0</v>
      </c>
      <c r="I51" s="61">
        <v>0</v>
      </c>
    </row>
    <row r="52" spans="1:9" x14ac:dyDescent="0.2">
      <c r="A52" s="246" t="s">
        <v>46</v>
      </c>
      <c r="B52" s="255"/>
      <c r="C52" s="255"/>
      <c r="D52" s="255"/>
      <c r="E52" s="255"/>
      <c r="F52" s="255"/>
      <c r="G52" s="58">
        <v>43</v>
      </c>
      <c r="H52" s="59">
        <f>H53+H54+H55</f>
        <v>541269154</v>
      </c>
      <c r="I52" s="59">
        <f>I53+I54+I55</f>
        <v>540675336</v>
      </c>
    </row>
    <row r="53" spans="1:9" x14ac:dyDescent="0.2">
      <c r="A53" s="254" t="s">
        <v>42</v>
      </c>
      <c r="B53" s="254"/>
      <c r="C53" s="254"/>
      <c r="D53" s="254"/>
      <c r="E53" s="254"/>
      <c r="F53" s="254"/>
      <c r="G53" s="60">
        <v>44</v>
      </c>
      <c r="H53" s="61">
        <v>519991121</v>
      </c>
      <c r="I53" s="61">
        <v>519619355</v>
      </c>
    </row>
    <row r="54" spans="1:9" x14ac:dyDescent="0.2">
      <c r="A54" s="254" t="s">
        <v>43</v>
      </c>
      <c r="B54" s="254"/>
      <c r="C54" s="254"/>
      <c r="D54" s="254"/>
      <c r="E54" s="254"/>
      <c r="F54" s="254"/>
      <c r="G54" s="60">
        <v>45</v>
      </c>
      <c r="H54" s="61">
        <v>16339700</v>
      </c>
      <c r="I54" s="61">
        <v>16364209</v>
      </c>
    </row>
    <row r="55" spans="1:9" x14ac:dyDescent="0.2">
      <c r="A55" s="254" t="s">
        <v>44</v>
      </c>
      <c r="B55" s="254"/>
      <c r="C55" s="254"/>
      <c r="D55" s="254"/>
      <c r="E55" s="254"/>
      <c r="F55" s="254"/>
      <c r="G55" s="60">
        <v>46</v>
      </c>
      <c r="H55" s="61">
        <v>4938333</v>
      </c>
      <c r="I55" s="61">
        <v>4691772</v>
      </c>
    </row>
    <row r="56" spans="1:9" x14ac:dyDescent="0.2">
      <c r="A56" s="254" t="s">
        <v>47</v>
      </c>
      <c r="B56" s="254"/>
      <c r="C56" s="254"/>
      <c r="D56" s="254"/>
      <c r="E56" s="254"/>
      <c r="F56" s="254"/>
      <c r="G56" s="60">
        <v>47</v>
      </c>
      <c r="H56" s="61">
        <v>0</v>
      </c>
      <c r="I56" s="61">
        <v>0</v>
      </c>
    </row>
    <row r="57" spans="1:9" ht="24" customHeight="1" x14ac:dyDescent="0.2">
      <c r="A57" s="257" t="s">
        <v>48</v>
      </c>
      <c r="B57" s="257"/>
      <c r="C57" s="257"/>
      <c r="D57" s="257"/>
      <c r="E57" s="257"/>
      <c r="F57" s="257"/>
      <c r="G57" s="60">
        <v>48</v>
      </c>
      <c r="H57" s="61">
        <v>0</v>
      </c>
      <c r="I57" s="61">
        <v>0</v>
      </c>
    </row>
    <row r="58" spans="1:9" x14ac:dyDescent="0.2">
      <c r="A58" s="257" t="s">
        <v>241</v>
      </c>
      <c r="B58" s="257"/>
      <c r="C58" s="257"/>
      <c r="D58" s="257"/>
      <c r="E58" s="257"/>
      <c r="F58" s="257"/>
      <c r="G58" s="60">
        <v>49</v>
      </c>
      <c r="H58" s="61">
        <v>2059684</v>
      </c>
      <c r="I58" s="61">
        <v>2091611</v>
      </c>
    </row>
    <row r="59" spans="1:9" x14ac:dyDescent="0.2">
      <c r="A59" s="257" t="s">
        <v>49</v>
      </c>
      <c r="B59" s="254"/>
      <c r="C59" s="254"/>
      <c r="D59" s="254"/>
      <c r="E59" s="254"/>
      <c r="F59" s="254"/>
      <c r="G59" s="60">
        <v>50</v>
      </c>
      <c r="H59" s="61">
        <v>401617</v>
      </c>
      <c r="I59" s="61">
        <v>372100</v>
      </c>
    </row>
    <row r="60" spans="1:9" x14ac:dyDescent="0.2">
      <c r="A60" s="257" t="s">
        <v>50</v>
      </c>
      <c r="B60" s="257"/>
      <c r="C60" s="257"/>
      <c r="D60" s="257"/>
      <c r="E60" s="257"/>
      <c r="F60" s="257"/>
      <c r="G60" s="60">
        <v>51</v>
      </c>
      <c r="H60" s="61">
        <v>0</v>
      </c>
      <c r="I60" s="61">
        <v>0</v>
      </c>
    </row>
    <row r="61" spans="1:9" x14ac:dyDescent="0.2">
      <c r="A61" s="257" t="s">
        <v>51</v>
      </c>
      <c r="B61" s="257"/>
      <c r="C61" s="257"/>
      <c r="D61" s="257"/>
      <c r="E61" s="257"/>
      <c r="F61" s="257"/>
      <c r="G61" s="60">
        <v>52</v>
      </c>
      <c r="H61" s="61">
        <v>6998109</v>
      </c>
      <c r="I61" s="61">
        <v>7994898</v>
      </c>
    </row>
    <row r="62" spans="1:9" ht="31.15" customHeight="1" x14ac:dyDescent="0.2">
      <c r="A62" s="257" t="s">
        <v>52</v>
      </c>
      <c r="B62" s="257"/>
      <c r="C62" s="257"/>
      <c r="D62" s="257"/>
      <c r="E62" s="257"/>
      <c r="F62" s="257"/>
      <c r="G62" s="60">
        <v>53</v>
      </c>
      <c r="H62" s="61">
        <v>0</v>
      </c>
      <c r="I62" s="61">
        <v>0</v>
      </c>
    </row>
    <row r="63" spans="1:9" x14ac:dyDescent="0.2">
      <c r="A63" s="256" t="s">
        <v>53</v>
      </c>
      <c r="B63" s="258"/>
      <c r="C63" s="258"/>
      <c r="D63" s="258"/>
      <c r="E63" s="258"/>
      <c r="F63" s="258"/>
      <c r="G63" s="58">
        <v>54</v>
      </c>
      <c r="H63" s="63">
        <f>H42+H48+H52+H56+H57+H58+H59+H60+H61+H62</f>
        <v>550728564</v>
      </c>
      <c r="I63" s="63">
        <f>I42+I48+I52+I56+I57+I58+I59+I60+I61+I62</f>
        <v>551133945</v>
      </c>
    </row>
    <row r="64" spans="1:9" x14ac:dyDescent="0.2">
      <c r="A64" s="249" t="s">
        <v>13</v>
      </c>
      <c r="B64" s="259"/>
      <c r="C64" s="259"/>
      <c r="D64" s="259"/>
      <c r="E64" s="259"/>
      <c r="F64" s="259"/>
      <c r="G64" s="259"/>
      <c r="H64" s="259"/>
      <c r="I64" s="259"/>
    </row>
    <row r="65" spans="1:9" x14ac:dyDescent="0.2">
      <c r="A65" s="254" t="s">
        <v>242</v>
      </c>
      <c r="B65" s="254"/>
      <c r="C65" s="254"/>
      <c r="D65" s="254"/>
      <c r="E65" s="254"/>
      <c r="F65" s="254"/>
      <c r="G65" s="60">
        <v>55</v>
      </c>
      <c r="H65" s="61">
        <v>35503298</v>
      </c>
      <c r="I65" s="61">
        <v>35503884</v>
      </c>
    </row>
    <row r="66" spans="1:9" x14ac:dyDescent="0.2">
      <c r="A66" s="254" t="s">
        <v>54</v>
      </c>
      <c r="B66" s="254"/>
      <c r="C66" s="254"/>
      <c r="D66" s="254"/>
      <c r="E66" s="254"/>
      <c r="F66" s="254"/>
      <c r="G66" s="60">
        <v>56</v>
      </c>
      <c r="H66" s="61">
        <v>400213</v>
      </c>
      <c r="I66" s="61">
        <v>400213</v>
      </c>
    </row>
    <row r="67" spans="1:9" x14ac:dyDescent="0.2">
      <c r="A67" s="254" t="s">
        <v>243</v>
      </c>
      <c r="B67" s="254"/>
      <c r="C67" s="254"/>
      <c r="D67" s="254"/>
      <c r="E67" s="254"/>
      <c r="F67" s="254"/>
      <c r="G67" s="60">
        <v>57</v>
      </c>
      <c r="H67" s="61">
        <v>0</v>
      </c>
      <c r="I67" s="61">
        <v>0</v>
      </c>
    </row>
    <row r="68" spans="1:9" x14ac:dyDescent="0.2">
      <c r="A68" s="254" t="s">
        <v>244</v>
      </c>
      <c r="B68" s="254"/>
      <c r="C68" s="254"/>
      <c r="D68" s="254"/>
      <c r="E68" s="254"/>
      <c r="F68" s="254"/>
      <c r="G68" s="60">
        <v>58</v>
      </c>
      <c r="H68" s="61">
        <v>0</v>
      </c>
      <c r="I68" s="61">
        <v>0</v>
      </c>
    </row>
    <row r="69" spans="1:9" x14ac:dyDescent="0.2">
      <c r="A69" s="254" t="s">
        <v>55</v>
      </c>
      <c r="B69" s="254"/>
      <c r="C69" s="254"/>
      <c r="D69" s="254"/>
      <c r="E69" s="254"/>
      <c r="F69" s="254"/>
      <c r="G69" s="60">
        <v>59</v>
      </c>
      <c r="H69" s="61">
        <v>-11490746</v>
      </c>
      <c r="I69" s="61">
        <v>-529016</v>
      </c>
    </row>
    <row r="70" spans="1:9" x14ac:dyDescent="0.2">
      <c r="A70" s="254" t="s">
        <v>56</v>
      </c>
      <c r="B70" s="254"/>
      <c r="C70" s="254"/>
      <c r="D70" s="254"/>
      <c r="E70" s="254"/>
      <c r="F70" s="254"/>
      <c r="G70" s="60">
        <v>60</v>
      </c>
      <c r="H70" s="61">
        <v>1211410</v>
      </c>
      <c r="I70" s="61">
        <v>2930799</v>
      </c>
    </row>
    <row r="71" spans="1:9" x14ac:dyDescent="0.2">
      <c r="A71" s="254" t="s">
        <v>57</v>
      </c>
      <c r="B71" s="254"/>
      <c r="C71" s="254"/>
      <c r="D71" s="254"/>
      <c r="E71" s="254"/>
      <c r="F71" s="254"/>
      <c r="G71" s="60">
        <v>61</v>
      </c>
      <c r="H71" s="61">
        <v>0</v>
      </c>
      <c r="I71" s="61">
        <v>0</v>
      </c>
    </row>
    <row r="72" spans="1:9" x14ac:dyDescent="0.2">
      <c r="A72" s="254" t="s">
        <v>58</v>
      </c>
      <c r="B72" s="254"/>
      <c r="C72" s="254"/>
      <c r="D72" s="254"/>
      <c r="E72" s="254"/>
      <c r="F72" s="254"/>
      <c r="G72" s="60">
        <v>62</v>
      </c>
      <c r="H72" s="61">
        <v>29490167</v>
      </c>
      <c r="I72" s="61">
        <v>29489581</v>
      </c>
    </row>
    <row r="73" spans="1:9" x14ac:dyDescent="0.2">
      <c r="A73" s="254" t="s">
        <v>59</v>
      </c>
      <c r="B73" s="254"/>
      <c r="C73" s="254"/>
      <c r="D73" s="254"/>
      <c r="E73" s="254"/>
      <c r="F73" s="254"/>
      <c r="G73" s="60">
        <v>63</v>
      </c>
      <c r="H73" s="61">
        <v>-157103</v>
      </c>
      <c r="I73" s="61">
        <v>-157103</v>
      </c>
    </row>
    <row r="74" spans="1:9" x14ac:dyDescent="0.2">
      <c r="A74" s="254" t="s">
        <v>60</v>
      </c>
      <c r="B74" s="254"/>
      <c r="C74" s="254"/>
      <c r="D74" s="254"/>
      <c r="E74" s="254"/>
      <c r="F74" s="254"/>
      <c r="G74" s="60">
        <v>64</v>
      </c>
      <c r="H74" s="61">
        <v>1614822</v>
      </c>
      <c r="I74" s="61">
        <v>608181</v>
      </c>
    </row>
    <row r="75" spans="1:9" x14ac:dyDescent="0.2">
      <c r="A75" s="254" t="s">
        <v>61</v>
      </c>
      <c r="B75" s="254"/>
      <c r="C75" s="254"/>
      <c r="D75" s="254"/>
      <c r="E75" s="254"/>
      <c r="F75" s="254"/>
      <c r="G75" s="60">
        <v>65</v>
      </c>
      <c r="H75" s="61">
        <v>0</v>
      </c>
      <c r="I75" s="61">
        <v>0</v>
      </c>
    </row>
    <row r="76" spans="1:9" x14ac:dyDescent="0.2">
      <c r="A76" s="254" t="s">
        <v>62</v>
      </c>
      <c r="B76" s="254"/>
      <c r="C76" s="254"/>
      <c r="D76" s="254"/>
      <c r="E76" s="254"/>
      <c r="F76" s="254"/>
      <c r="G76" s="60">
        <v>66</v>
      </c>
      <c r="H76" s="61">
        <v>0</v>
      </c>
      <c r="I76" s="61">
        <v>0</v>
      </c>
    </row>
    <row r="77" spans="1:9" x14ac:dyDescent="0.2">
      <c r="A77" s="256" t="s">
        <v>63</v>
      </c>
      <c r="B77" s="256"/>
      <c r="C77" s="256"/>
      <c r="D77" s="256"/>
      <c r="E77" s="256"/>
      <c r="F77" s="256"/>
      <c r="G77" s="58">
        <v>67</v>
      </c>
      <c r="H77" s="62">
        <f>H65+H66+H67+H68+H69+H70+H71+H72+H73+H74+H75+H76</f>
        <v>56572061</v>
      </c>
      <c r="I77" s="62">
        <f>I65+I66+I67+I68+I69+I70+I71+I72+I73+I74+I75+I76</f>
        <v>68246539</v>
      </c>
    </row>
    <row r="78" spans="1:9" x14ac:dyDescent="0.2">
      <c r="A78" s="256" t="s">
        <v>64</v>
      </c>
      <c r="B78" s="258"/>
      <c r="C78" s="258"/>
      <c r="D78" s="258"/>
      <c r="E78" s="258"/>
      <c r="F78" s="258"/>
      <c r="G78" s="58">
        <v>68</v>
      </c>
      <c r="H78" s="62">
        <f>H63+H77</f>
        <v>607300625</v>
      </c>
      <c r="I78" s="62">
        <f>I63+I77</f>
        <v>619380484</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sqref="A1:H1"/>
    </sheetView>
  </sheetViews>
  <sheetFormatPr defaultRowHeight="12.75" x14ac:dyDescent="0.2"/>
  <cols>
    <col min="1" max="7" width="9.140625" style="65"/>
    <col min="8" max="8" width="11.7109375" style="64" customWidth="1"/>
    <col min="9" max="9" width="14.5703125" style="64" customWidth="1"/>
    <col min="10" max="10" width="15.140625" style="65" customWidth="1"/>
    <col min="11" max="11" width="13.28515625" style="65" customWidth="1"/>
    <col min="12" max="260" width="9.140625" style="65"/>
    <col min="261" max="261" width="9.85546875" style="65" bestFit="1" customWidth="1"/>
    <col min="262" max="262" width="11.7109375" style="65" bestFit="1" customWidth="1"/>
    <col min="263" max="516" width="9.140625" style="65"/>
    <col min="517" max="517" width="9.85546875" style="65" bestFit="1" customWidth="1"/>
    <col min="518" max="518" width="11.7109375" style="65" bestFit="1" customWidth="1"/>
    <col min="519" max="772" width="9.140625" style="65"/>
    <col min="773" max="773" width="9.85546875" style="65" bestFit="1" customWidth="1"/>
    <col min="774" max="774" width="11.7109375" style="65" bestFit="1" customWidth="1"/>
    <col min="775" max="1028" width="9.140625" style="65"/>
    <col min="1029" max="1029" width="9.85546875" style="65" bestFit="1" customWidth="1"/>
    <col min="1030" max="1030" width="11.7109375" style="65" bestFit="1" customWidth="1"/>
    <col min="1031" max="1284" width="9.140625" style="65"/>
    <col min="1285" max="1285" width="9.85546875" style="65" bestFit="1" customWidth="1"/>
    <col min="1286" max="1286" width="11.7109375" style="65" bestFit="1" customWidth="1"/>
    <col min="1287" max="1540" width="9.140625" style="65"/>
    <col min="1541" max="1541" width="9.85546875" style="65" bestFit="1" customWidth="1"/>
    <col min="1542" max="1542" width="11.7109375" style="65" bestFit="1" customWidth="1"/>
    <col min="1543" max="1796" width="9.140625" style="65"/>
    <col min="1797" max="1797" width="9.85546875" style="65" bestFit="1" customWidth="1"/>
    <col min="1798" max="1798" width="11.7109375" style="65" bestFit="1" customWidth="1"/>
    <col min="1799" max="2052" width="9.140625" style="65"/>
    <col min="2053" max="2053" width="9.85546875" style="65" bestFit="1" customWidth="1"/>
    <col min="2054" max="2054" width="11.7109375" style="65" bestFit="1" customWidth="1"/>
    <col min="2055" max="2308" width="9.140625" style="65"/>
    <col min="2309" max="2309" width="9.85546875" style="65" bestFit="1" customWidth="1"/>
    <col min="2310" max="2310" width="11.7109375" style="65" bestFit="1" customWidth="1"/>
    <col min="2311" max="2564" width="9.140625" style="65"/>
    <col min="2565" max="2565" width="9.85546875" style="65" bestFit="1" customWidth="1"/>
    <col min="2566" max="2566" width="11.7109375" style="65" bestFit="1" customWidth="1"/>
    <col min="2567" max="2820" width="9.140625" style="65"/>
    <col min="2821" max="2821" width="9.85546875" style="65" bestFit="1" customWidth="1"/>
    <col min="2822" max="2822" width="11.7109375" style="65" bestFit="1" customWidth="1"/>
    <col min="2823" max="3076" width="9.140625" style="65"/>
    <col min="3077" max="3077" width="9.85546875" style="65" bestFit="1" customWidth="1"/>
    <col min="3078" max="3078" width="11.7109375" style="65" bestFit="1" customWidth="1"/>
    <col min="3079" max="3332" width="9.140625" style="65"/>
    <col min="3333" max="3333" width="9.85546875" style="65" bestFit="1" customWidth="1"/>
    <col min="3334" max="3334" width="11.7109375" style="65" bestFit="1" customWidth="1"/>
    <col min="3335" max="3588" width="9.140625" style="65"/>
    <col min="3589" max="3589" width="9.85546875" style="65" bestFit="1" customWidth="1"/>
    <col min="3590" max="3590" width="11.7109375" style="65" bestFit="1" customWidth="1"/>
    <col min="3591" max="3844" width="9.140625" style="65"/>
    <col min="3845" max="3845" width="9.85546875" style="65" bestFit="1" customWidth="1"/>
    <col min="3846" max="3846" width="11.7109375" style="65" bestFit="1" customWidth="1"/>
    <col min="3847" max="4100" width="9.140625" style="65"/>
    <col min="4101" max="4101" width="9.85546875" style="65" bestFit="1" customWidth="1"/>
    <col min="4102" max="4102" width="11.7109375" style="65" bestFit="1" customWidth="1"/>
    <col min="4103" max="4356" width="9.140625" style="65"/>
    <col min="4357" max="4357" width="9.85546875" style="65" bestFit="1" customWidth="1"/>
    <col min="4358" max="4358" width="11.7109375" style="65" bestFit="1" customWidth="1"/>
    <col min="4359" max="4612" width="9.140625" style="65"/>
    <col min="4613" max="4613" width="9.85546875" style="65" bestFit="1" customWidth="1"/>
    <col min="4614" max="4614" width="11.7109375" style="65" bestFit="1" customWidth="1"/>
    <col min="4615" max="4868" width="9.140625" style="65"/>
    <col min="4869" max="4869" width="9.85546875" style="65" bestFit="1" customWidth="1"/>
    <col min="4870" max="4870" width="11.7109375" style="65" bestFit="1" customWidth="1"/>
    <col min="4871" max="5124" width="9.140625" style="65"/>
    <col min="5125" max="5125" width="9.85546875" style="65" bestFit="1" customWidth="1"/>
    <col min="5126" max="5126" width="11.7109375" style="65" bestFit="1" customWidth="1"/>
    <col min="5127" max="5380" width="9.140625" style="65"/>
    <col min="5381" max="5381" width="9.85546875" style="65" bestFit="1" customWidth="1"/>
    <col min="5382" max="5382" width="11.7109375" style="65" bestFit="1" customWidth="1"/>
    <col min="5383" max="5636" width="9.140625" style="65"/>
    <col min="5637" max="5637" width="9.85546875" style="65" bestFit="1" customWidth="1"/>
    <col min="5638" max="5638" width="11.7109375" style="65" bestFit="1" customWidth="1"/>
    <col min="5639" max="5892" width="9.140625" style="65"/>
    <col min="5893" max="5893" width="9.85546875" style="65" bestFit="1" customWidth="1"/>
    <col min="5894" max="5894" width="11.7109375" style="65" bestFit="1" customWidth="1"/>
    <col min="5895" max="6148" width="9.140625" style="65"/>
    <col min="6149" max="6149" width="9.85546875" style="65" bestFit="1" customWidth="1"/>
    <col min="6150" max="6150" width="11.7109375" style="65" bestFit="1" customWidth="1"/>
    <col min="6151" max="6404" width="9.140625" style="65"/>
    <col min="6405" max="6405" width="9.85546875" style="65" bestFit="1" customWidth="1"/>
    <col min="6406" max="6406" width="11.7109375" style="65" bestFit="1" customWidth="1"/>
    <col min="6407" max="6660" width="9.140625" style="65"/>
    <col min="6661" max="6661" width="9.85546875" style="65" bestFit="1" customWidth="1"/>
    <col min="6662" max="6662" width="11.7109375" style="65" bestFit="1" customWidth="1"/>
    <col min="6663" max="6916" width="9.140625" style="65"/>
    <col min="6917" max="6917" width="9.85546875" style="65" bestFit="1" customWidth="1"/>
    <col min="6918" max="6918" width="11.7109375" style="65" bestFit="1" customWidth="1"/>
    <col min="6919" max="7172" width="9.140625" style="65"/>
    <col min="7173" max="7173" width="9.85546875" style="65" bestFit="1" customWidth="1"/>
    <col min="7174" max="7174" width="11.7109375" style="65" bestFit="1" customWidth="1"/>
    <col min="7175" max="7428" width="9.140625" style="65"/>
    <col min="7429" max="7429" width="9.85546875" style="65" bestFit="1" customWidth="1"/>
    <col min="7430" max="7430" width="11.7109375" style="65" bestFit="1" customWidth="1"/>
    <col min="7431" max="7684" width="9.140625" style="65"/>
    <col min="7685" max="7685" width="9.85546875" style="65" bestFit="1" customWidth="1"/>
    <col min="7686" max="7686" width="11.7109375" style="65" bestFit="1" customWidth="1"/>
    <col min="7687" max="7940" width="9.140625" style="65"/>
    <col min="7941" max="7941" width="9.85546875" style="65" bestFit="1" customWidth="1"/>
    <col min="7942" max="7942" width="11.7109375" style="65" bestFit="1" customWidth="1"/>
    <col min="7943" max="8196" width="9.140625" style="65"/>
    <col min="8197" max="8197" width="9.85546875" style="65" bestFit="1" customWidth="1"/>
    <col min="8198" max="8198" width="11.7109375" style="65" bestFit="1" customWidth="1"/>
    <col min="8199" max="8452" width="9.140625" style="65"/>
    <col min="8453" max="8453" width="9.85546875" style="65" bestFit="1" customWidth="1"/>
    <col min="8454" max="8454" width="11.7109375" style="65" bestFit="1" customWidth="1"/>
    <col min="8455" max="8708" width="9.140625" style="65"/>
    <col min="8709" max="8709" width="9.85546875" style="65" bestFit="1" customWidth="1"/>
    <col min="8710" max="8710" width="11.7109375" style="65" bestFit="1" customWidth="1"/>
    <col min="8711" max="8964" width="9.140625" style="65"/>
    <col min="8965" max="8965" width="9.85546875" style="65" bestFit="1" customWidth="1"/>
    <col min="8966" max="8966" width="11.7109375" style="65" bestFit="1" customWidth="1"/>
    <col min="8967" max="9220" width="9.140625" style="65"/>
    <col min="9221" max="9221" width="9.85546875" style="65" bestFit="1" customWidth="1"/>
    <col min="9222" max="9222" width="11.7109375" style="65" bestFit="1" customWidth="1"/>
    <col min="9223" max="9476" width="9.140625" style="65"/>
    <col min="9477" max="9477" width="9.85546875" style="65" bestFit="1" customWidth="1"/>
    <col min="9478" max="9478" width="11.7109375" style="65" bestFit="1" customWidth="1"/>
    <col min="9479" max="9732" width="9.140625" style="65"/>
    <col min="9733" max="9733" width="9.85546875" style="65" bestFit="1" customWidth="1"/>
    <col min="9734" max="9734" width="11.7109375" style="65" bestFit="1" customWidth="1"/>
    <col min="9735" max="9988" width="9.140625" style="65"/>
    <col min="9989" max="9989" width="9.85546875" style="65" bestFit="1" customWidth="1"/>
    <col min="9990" max="9990" width="11.7109375" style="65" bestFit="1" customWidth="1"/>
    <col min="9991" max="10244" width="9.140625" style="65"/>
    <col min="10245" max="10245" width="9.85546875" style="65" bestFit="1" customWidth="1"/>
    <col min="10246" max="10246" width="11.7109375" style="65" bestFit="1" customWidth="1"/>
    <col min="10247" max="10500" width="9.140625" style="65"/>
    <col min="10501" max="10501" width="9.85546875" style="65" bestFit="1" customWidth="1"/>
    <col min="10502" max="10502" width="11.7109375" style="65" bestFit="1" customWidth="1"/>
    <col min="10503" max="10756" width="9.140625" style="65"/>
    <col min="10757" max="10757" width="9.85546875" style="65" bestFit="1" customWidth="1"/>
    <col min="10758" max="10758" width="11.7109375" style="65" bestFit="1" customWidth="1"/>
    <col min="10759" max="11012" width="9.140625" style="65"/>
    <col min="11013" max="11013" width="9.85546875" style="65" bestFit="1" customWidth="1"/>
    <col min="11014" max="11014" width="11.7109375" style="65" bestFit="1" customWidth="1"/>
    <col min="11015" max="11268" width="9.140625" style="65"/>
    <col min="11269" max="11269" width="9.85546875" style="65" bestFit="1" customWidth="1"/>
    <col min="11270" max="11270" width="11.7109375" style="65" bestFit="1" customWidth="1"/>
    <col min="11271" max="11524" width="9.140625" style="65"/>
    <col min="11525" max="11525" width="9.85546875" style="65" bestFit="1" customWidth="1"/>
    <col min="11526" max="11526" width="11.7109375" style="65" bestFit="1" customWidth="1"/>
    <col min="11527" max="11780" width="9.140625" style="65"/>
    <col min="11781" max="11781" width="9.85546875" style="65" bestFit="1" customWidth="1"/>
    <col min="11782" max="11782" width="11.7109375" style="65" bestFit="1" customWidth="1"/>
    <col min="11783" max="12036" width="9.140625" style="65"/>
    <col min="12037" max="12037" width="9.85546875" style="65" bestFit="1" customWidth="1"/>
    <col min="12038" max="12038" width="11.7109375" style="65" bestFit="1" customWidth="1"/>
    <col min="12039" max="12292" width="9.140625" style="65"/>
    <col min="12293" max="12293" width="9.85546875" style="65" bestFit="1" customWidth="1"/>
    <col min="12294" max="12294" width="11.7109375" style="65" bestFit="1" customWidth="1"/>
    <col min="12295" max="12548" width="9.140625" style="65"/>
    <col min="12549" max="12549" width="9.85546875" style="65" bestFit="1" customWidth="1"/>
    <col min="12550" max="12550" width="11.7109375" style="65" bestFit="1" customWidth="1"/>
    <col min="12551" max="12804" width="9.140625" style="65"/>
    <col min="12805" max="12805" width="9.85546875" style="65" bestFit="1" customWidth="1"/>
    <col min="12806" max="12806" width="11.7109375" style="65" bestFit="1" customWidth="1"/>
    <col min="12807" max="13060" width="9.140625" style="65"/>
    <col min="13061" max="13061" width="9.85546875" style="65" bestFit="1" customWidth="1"/>
    <col min="13062" max="13062" width="11.7109375" style="65" bestFit="1" customWidth="1"/>
    <col min="13063" max="13316" width="9.140625" style="65"/>
    <col min="13317" max="13317" width="9.85546875" style="65" bestFit="1" customWidth="1"/>
    <col min="13318" max="13318" width="11.7109375" style="65" bestFit="1" customWidth="1"/>
    <col min="13319" max="13572" width="9.140625" style="65"/>
    <col min="13573" max="13573" width="9.85546875" style="65" bestFit="1" customWidth="1"/>
    <col min="13574" max="13574" width="11.7109375" style="65" bestFit="1" customWidth="1"/>
    <col min="13575" max="13828" width="9.140625" style="65"/>
    <col min="13829" max="13829" width="9.85546875" style="65" bestFit="1" customWidth="1"/>
    <col min="13830" max="13830" width="11.7109375" style="65" bestFit="1" customWidth="1"/>
    <col min="13831" max="14084" width="9.140625" style="65"/>
    <col min="14085" max="14085" width="9.85546875" style="65" bestFit="1" customWidth="1"/>
    <col min="14086" max="14086" width="11.7109375" style="65" bestFit="1" customWidth="1"/>
    <col min="14087" max="14340" width="9.140625" style="65"/>
    <col min="14341" max="14341" width="9.85546875" style="65" bestFit="1" customWidth="1"/>
    <col min="14342" max="14342" width="11.7109375" style="65" bestFit="1" customWidth="1"/>
    <col min="14343" max="14596" width="9.140625" style="65"/>
    <col min="14597" max="14597" width="9.85546875" style="65" bestFit="1" customWidth="1"/>
    <col min="14598" max="14598" width="11.7109375" style="65" bestFit="1" customWidth="1"/>
    <col min="14599" max="14852" width="9.140625" style="65"/>
    <col min="14853" max="14853" width="9.85546875" style="65" bestFit="1" customWidth="1"/>
    <col min="14854" max="14854" width="11.7109375" style="65" bestFit="1" customWidth="1"/>
    <col min="14855" max="15108" width="9.140625" style="65"/>
    <col min="15109" max="15109" width="9.85546875" style="65" bestFit="1" customWidth="1"/>
    <col min="15110" max="15110" width="11.7109375" style="65" bestFit="1" customWidth="1"/>
    <col min="15111" max="15364" width="9.140625" style="65"/>
    <col min="15365" max="15365" width="9.85546875" style="65" bestFit="1" customWidth="1"/>
    <col min="15366" max="15366" width="11.7109375" style="65" bestFit="1" customWidth="1"/>
    <col min="15367" max="15620" width="9.140625" style="65"/>
    <col min="15621" max="15621" width="9.85546875" style="65" bestFit="1" customWidth="1"/>
    <col min="15622" max="15622" width="11.7109375" style="65" bestFit="1" customWidth="1"/>
    <col min="15623" max="15876" width="9.140625" style="65"/>
    <col min="15877" max="15877" width="9.85546875" style="65" bestFit="1" customWidth="1"/>
    <col min="15878" max="15878" width="11.7109375" style="65" bestFit="1" customWidth="1"/>
    <col min="15879" max="16132" width="9.140625" style="65"/>
    <col min="16133" max="16133" width="9.85546875" style="65" bestFit="1" customWidth="1"/>
    <col min="16134" max="16134" width="11.7109375" style="65" bestFit="1" customWidth="1"/>
    <col min="16135" max="16384" width="9.140625" style="65"/>
  </cols>
  <sheetData>
    <row r="1" spans="1:11" x14ac:dyDescent="0.2">
      <c r="A1" s="261" t="s">
        <v>4</v>
      </c>
      <c r="B1" s="262"/>
      <c r="C1" s="262"/>
      <c r="D1" s="262"/>
      <c r="E1" s="262"/>
      <c r="F1" s="262"/>
      <c r="G1" s="262"/>
      <c r="H1" s="262"/>
    </row>
    <row r="2" spans="1:11" x14ac:dyDescent="0.2">
      <c r="A2" s="263" t="s">
        <v>299</v>
      </c>
      <c r="B2" s="264"/>
      <c r="C2" s="264"/>
      <c r="D2" s="264"/>
      <c r="E2" s="264"/>
      <c r="F2" s="264"/>
      <c r="G2" s="264"/>
      <c r="H2" s="264"/>
    </row>
    <row r="3" spans="1:11" x14ac:dyDescent="0.2">
      <c r="A3" s="274" t="s">
        <v>282</v>
      </c>
      <c r="B3" s="275"/>
      <c r="C3" s="275"/>
      <c r="D3" s="275"/>
      <c r="E3" s="275"/>
      <c r="F3" s="275"/>
      <c r="G3" s="275"/>
      <c r="H3" s="275"/>
      <c r="I3" s="275"/>
      <c r="J3" s="276"/>
      <c r="K3" s="276"/>
    </row>
    <row r="4" spans="1:11" x14ac:dyDescent="0.2">
      <c r="A4" s="277" t="s">
        <v>298</v>
      </c>
      <c r="B4" s="278"/>
      <c r="C4" s="278"/>
      <c r="D4" s="278"/>
      <c r="E4" s="278"/>
      <c r="F4" s="278"/>
      <c r="G4" s="278"/>
      <c r="H4" s="278"/>
      <c r="I4" s="278"/>
      <c r="J4" s="279"/>
      <c r="K4" s="279"/>
    </row>
    <row r="5" spans="1:11" x14ac:dyDescent="0.2">
      <c r="A5" s="280" t="s">
        <v>2</v>
      </c>
      <c r="B5" s="281"/>
      <c r="C5" s="281"/>
      <c r="D5" s="281"/>
      <c r="E5" s="281"/>
      <c r="F5" s="281"/>
      <c r="G5" s="280" t="s">
        <v>5</v>
      </c>
      <c r="H5" s="282" t="s">
        <v>194</v>
      </c>
      <c r="I5" s="283"/>
      <c r="J5" s="282" t="s">
        <v>190</v>
      </c>
      <c r="K5" s="283"/>
    </row>
    <row r="6" spans="1:11" x14ac:dyDescent="0.2">
      <c r="A6" s="281"/>
      <c r="B6" s="281"/>
      <c r="C6" s="281"/>
      <c r="D6" s="281"/>
      <c r="E6" s="281"/>
      <c r="F6" s="281"/>
      <c r="G6" s="281"/>
      <c r="H6" s="49" t="s">
        <v>191</v>
      </c>
      <c r="I6" s="49" t="s">
        <v>192</v>
      </c>
      <c r="J6" s="49" t="s">
        <v>191</v>
      </c>
      <c r="K6" s="49" t="s">
        <v>192</v>
      </c>
    </row>
    <row r="7" spans="1:11" x14ac:dyDescent="0.2">
      <c r="A7" s="285">
        <v>1</v>
      </c>
      <c r="B7" s="286"/>
      <c r="C7" s="286"/>
      <c r="D7" s="286"/>
      <c r="E7" s="286"/>
      <c r="F7" s="286"/>
      <c r="G7" s="48">
        <v>2</v>
      </c>
      <c r="H7" s="49">
        <v>3</v>
      </c>
      <c r="I7" s="49">
        <v>4</v>
      </c>
      <c r="J7" s="49">
        <v>5</v>
      </c>
      <c r="K7" s="49">
        <v>6</v>
      </c>
    </row>
    <row r="8" spans="1:11" x14ac:dyDescent="0.2">
      <c r="A8" s="260" t="s">
        <v>66</v>
      </c>
      <c r="B8" s="260"/>
      <c r="C8" s="260"/>
      <c r="D8" s="260"/>
      <c r="E8" s="260"/>
      <c r="F8" s="260"/>
      <c r="G8" s="68">
        <v>1</v>
      </c>
      <c r="H8" s="69">
        <v>3408526</v>
      </c>
      <c r="I8" s="69">
        <v>3408526</v>
      </c>
      <c r="J8" s="69">
        <v>4990846</v>
      </c>
      <c r="K8" s="69">
        <v>4990846</v>
      </c>
    </row>
    <row r="9" spans="1:11" x14ac:dyDescent="0.2">
      <c r="A9" s="260" t="s">
        <v>65</v>
      </c>
      <c r="B9" s="260"/>
      <c r="C9" s="260"/>
      <c r="D9" s="260"/>
      <c r="E9" s="260"/>
      <c r="F9" s="260"/>
      <c r="G9" s="68">
        <v>2</v>
      </c>
      <c r="H9" s="69">
        <v>323443</v>
      </c>
      <c r="I9" s="69">
        <v>323443</v>
      </c>
      <c r="J9" s="69">
        <v>428612</v>
      </c>
      <c r="K9" s="69">
        <v>428612</v>
      </c>
    </row>
    <row r="10" spans="1:11" x14ac:dyDescent="0.2">
      <c r="A10" s="260" t="s">
        <v>67</v>
      </c>
      <c r="B10" s="260"/>
      <c r="C10" s="260"/>
      <c r="D10" s="260"/>
      <c r="E10" s="260"/>
      <c r="F10" s="260"/>
      <c r="G10" s="68">
        <v>3</v>
      </c>
      <c r="H10" s="69">
        <v>0</v>
      </c>
      <c r="I10" s="69">
        <v>0</v>
      </c>
      <c r="J10" s="69">
        <v>0</v>
      </c>
      <c r="K10" s="69">
        <v>0</v>
      </c>
    </row>
    <row r="11" spans="1:11" x14ac:dyDescent="0.2">
      <c r="A11" s="260" t="s">
        <v>68</v>
      </c>
      <c r="B11" s="260"/>
      <c r="C11" s="260"/>
      <c r="D11" s="260"/>
      <c r="E11" s="260"/>
      <c r="F11" s="260"/>
      <c r="G11" s="68">
        <v>4</v>
      </c>
      <c r="H11" s="69">
        <v>10666</v>
      </c>
      <c r="I11" s="69">
        <v>10666</v>
      </c>
      <c r="J11" s="69">
        <v>16630</v>
      </c>
      <c r="K11" s="69">
        <v>16630</v>
      </c>
    </row>
    <row r="12" spans="1:11" x14ac:dyDescent="0.2">
      <c r="A12" s="260" t="s">
        <v>69</v>
      </c>
      <c r="B12" s="260"/>
      <c r="C12" s="260"/>
      <c r="D12" s="260"/>
      <c r="E12" s="260"/>
      <c r="F12" s="260"/>
      <c r="G12" s="68">
        <v>5</v>
      </c>
      <c r="H12" s="69">
        <v>1505271</v>
      </c>
      <c r="I12" s="69">
        <v>1505271</v>
      </c>
      <c r="J12" s="69">
        <v>1555444</v>
      </c>
      <c r="K12" s="69">
        <v>1555444</v>
      </c>
    </row>
    <row r="13" spans="1:11" ht="12.6" customHeight="1" x14ac:dyDescent="0.2">
      <c r="A13" s="260" t="s">
        <v>70</v>
      </c>
      <c r="B13" s="260"/>
      <c r="C13" s="260"/>
      <c r="D13" s="260"/>
      <c r="E13" s="260"/>
      <c r="F13" s="260"/>
      <c r="G13" s="68">
        <v>6</v>
      </c>
      <c r="H13" s="69">
        <v>586296</v>
      </c>
      <c r="I13" s="69">
        <v>586296</v>
      </c>
      <c r="J13" s="69">
        <v>596277</v>
      </c>
      <c r="K13" s="69">
        <v>596277</v>
      </c>
    </row>
    <row r="14" spans="1:11" ht="35.450000000000003" customHeight="1" x14ac:dyDescent="0.2">
      <c r="A14" s="260" t="s">
        <v>71</v>
      </c>
      <c r="B14" s="260"/>
      <c r="C14" s="260"/>
      <c r="D14" s="260"/>
      <c r="E14" s="260"/>
      <c r="F14" s="260"/>
      <c r="G14" s="68">
        <v>7</v>
      </c>
      <c r="H14" s="69">
        <v>84244</v>
      </c>
      <c r="I14" s="69">
        <v>84244</v>
      </c>
      <c r="J14" s="69">
        <v>111095</v>
      </c>
      <c r="K14" s="69">
        <v>111095</v>
      </c>
    </row>
    <row r="15" spans="1:11" ht="28.9" customHeight="1" x14ac:dyDescent="0.2">
      <c r="A15" s="260" t="s">
        <v>72</v>
      </c>
      <c r="B15" s="260"/>
      <c r="C15" s="260"/>
      <c r="D15" s="260"/>
      <c r="E15" s="260"/>
      <c r="F15" s="260"/>
      <c r="G15" s="68">
        <v>8</v>
      </c>
      <c r="H15" s="69">
        <v>231099</v>
      </c>
      <c r="I15" s="69">
        <v>231099</v>
      </c>
      <c r="J15" s="69">
        <v>25946</v>
      </c>
      <c r="K15" s="69">
        <v>25946</v>
      </c>
    </row>
    <row r="16" spans="1:11" ht="28.9" customHeight="1" x14ac:dyDescent="0.2">
      <c r="A16" s="260" t="s">
        <v>73</v>
      </c>
      <c r="B16" s="260"/>
      <c r="C16" s="260"/>
      <c r="D16" s="260"/>
      <c r="E16" s="260"/>
      <c r="F16" s="260"/>
      <c r="G16" s="68">
        <v>9</v>
      </c>
      <c r="H16" s="69">
        <v>-240545</v>
      </c>
      <c r="I16" s="69">
        <v>-240545</v>
      </c>
      <c r="J16" s="69">
        <v>-50611</v>
      </c>
      <c r="K16" s="69">
        <v>-50611</v>
      </c>
    </row>
    <row r="17" spans="1:11" ht="28.9" customHeight="1" x14ac:dyDescent="0.2">
      <c r="A17" s="260" t="s">
        <v>245</v>
      </c>
      <c r="B17" s="260"/>
      <c r="C17" s="260"/>
      <c r="D17" s="260"/>
      <c r="E17" s="260"/>
      <c r="F17" s="260"/>
      <c r="G17" s="68">
        <v>10</v>
      </c>
      <c r="H17" s="69">
        <v>0</v>
      </c>
      <c r="I17" s="69">
        <v>0</v>
      </c>
      <c r="J17" s="69">
        <v>0</v>
      </c>
      <c r="K17" s="69">
        <v>0</v>
      </c>
    </row>
    <row r="18" spans="1:11" x14ac:dyDescent="0.2">
      <c r="A18" s="260" t="s">
        <v>74</v>
      </c>
      <c r="B18" s="260"/>
      <c r="C18" s="260"/>
      <c r="D18" s="260"/>
      <c r="E18" s="260"/>
      <c r="F18" s="260"/>
      <c r="G18" s="68">
        <v>11</v>
      </c>
      <c r="H18" s="69">
        <v>0</v>
      </c>
      <c r="I18" s="69">
        <v>0</v>
      </c>
      <c r="J18" s="69">
        <v>0</v>
      </c>
      <c r="K18" s="69">
        <v>0</v>
      </c>
    </row>
    <row r="19" spans="1:11" x14ac:dyDescent="0.2">
      <c r="A19" s="260" t="s">
        <v>75</v>
      </c>
      <c r="B19" s="260"/>
      <c r="C19" s="260"/>
      <c r="D19" s="260"/>
      <c r="E19" s="260"/>
      <c r="F19" s="260"/>
      <c r="G19" s="68">
        <v>12</v>
      </c>
      <c r="H19" s="69">
        <v>156323</v>
      </c>
      <c r="I19" s="69">
        <v>156323</v>
      </c>
      <c r="J19" s="69">
        <v>161820</v>
      </c>
      <c r="K19" s="69">
        <v>161820</v>
      </c>
    </row>
    <row r="20" spans="1:11" ht="25.5" customHeight="1" x14ac:dyDescent="0.2">
      <c r="A20" s="260" t="s">
        <v>246</v>
      </c>
      <c r="B20" s="260"/>
      <c r="C20" s="260"/>
      <c r="D20" s="260"/>
      <c r="E20" s="260"/>
      <c r="F20" s="260"/>
      <c r="G20" s="68">
        <v>13</v>
      </c>
      <c r="H20" s="69">
        <v>0</v>
      </c>
      <c r="I20" s="69">
        <v>0</v>
      </c>
      <c r="J20" s="69">
        <v>0</v>
      </c>
      <c r="K20" s="69">
        <v>0</v>
      </c>
    </row>
    <row r="21" spans="1:11" ht="25.5" customHeight="1" x14ac:dyDescent="0.2">
      <c r="A21" s="260" t="s">
        <v>76</v>
      </c>
      <c r="B21" s="260"/>
      <c r="C21" s="260"/>
      <c r="D21" s="260"/>
      <c r="E21" s="260"/>
      <c r="F21" s="260"/>
      <c r="G21" s="68">
        <v>14</v>
      </c>
      <c r="H21" s="69">
        <v>-12714</v>
      </c>
      <c r="I21" s="69">
        <v>-12714</v>
      </c>
      <c r="J21" s="69">
        <v>-24000</v>
      </c>
      <c r="K21" s="69">
        <v>-24000</v>
      </c>
    </row>
    <row r="22" spans="1:11" x14ac:dyDescent="0.2">
      <c r="A22" s="260" t="s">
        <v>77</v>
      </c>
      <c r="B22" s="260"/>
      <c r="C22" s="260"/>
      <c r="D22" s="260"/>
      <c r="E22" s="260"/>
      <c r="F22" s="260"/>
      <c r="G22" s="68">
        <v>15</v>
      </c>
      <c r="H22" s="69">
        <v>132728</v>
      </c>
      <c r="I22" s="69">
        <v>132728</v>
      </c>
      <c r="J22" s="69">
        <v>266933</v>
      </c>
      <c r="K22" s="69">
        <v>266933</v>
      </c>
    </row>
    <row r="23" spans="1:11" x14ac:dyDescent="0.2">
      <c r="A23" s="260" t="s">
        <v>78</v>
      </c>
      <c r="B23" s="260"/>
      <c r="C23" s="260"/>
      <c r="D23" s="260"/>
      <c r="E23" s="260"/>
      <c r="F23" s="260"/>
      <c r="G23" s="68">
        <v>16</v>
      </c>
      <c r="H23" s="69">
        <v>187242</v>
      </c>
      <c r="I23" s="69">
        <v>187242</v>
      </c>
      <c r="J23" s="69">
        <v>212074</v>
      </c>
      <c r="K23" s="69">
        <v>212074</v>
      </c>
    </row>
    <row r="24" spans="1:11" ht="25.15" customHeight="1" x14ac:dyDescent="0.2">
      <c r="A24" s="265" t="s">
        <v>247</v>
      </c>
      <c r="B24" s="265"/>
      <c r="C24" s="265"/>
      <c r="D24" s="265"/>
      <c r="E24" s="265"/>
      <c r="F24" s="265"/>
      <c r="G24" s="70">
        <v>17</v>
      </c>
      <c r="H24" s="71">
        <f>H8-H9-H10+H11+H12-H13+H14+H15+H16+H17+H18+H19+H20+H22-H23+H21</f>
        <v>4178617</v>
      </c>
      <c r="I24" s="71">
        <f>I8-I9-I10+I11+I12-I13+I14+I15+I16+I17+I18+I19+I20+I22-I23+I21</f>
        <v>4178617</v>
      </c>
      <c r="J24" s="71">
        <f t="shared" ref="J24:K24" si="0">J8-J9-J10+J11+J12-J13+J14+J15+J16+J17+J18+J19+J20+J22-J23+J21</f>
        <v>5817140</v>
      </c>
      <c r="K24" s="71">
        <f t="shared" si="0"/>
        <v>5817140</v>
      </c>
    </row>
    <row r="25" spans="1:11" x14ac:dyDescent="0.2">
      <c r="A25" s="260" t="s">
        <v>79</v>
      </c>
      <c r="B25" s="260"/>
      <c r="C25" s="260"/>
      <c r="D25" s="260"/>
      <c r="E25" s="260"/>
      <c r="F25" s="260"/>
      <c r="G25" s="68">
        <v>18</v>
      </c>
      <c r="H25" s="69">
        <v>2781534</v>
      </c>
      <c r="I25" s="69">
        <v>2781534</v>
      </c>
      <c r="J25" s="69">
        <v>3318154</v>
      </c>
      <c r="K25" s="69">
        <v>3318154</v>
      </c>
    </row>
    <row r="26" spans="1:11" ht="24" customHeight="1" x14ac:dyDescent="0.2">
      <c r="A26" s="260" t="s">
        <v>238</v>
      </c>
      <c r="B26" s="260"/>
      <c r="C26" s="260"/>
      <c r="D26" s="260"/>
      <c r="E26" s="260"/>
      <c r="F26" s="260"/>
      <c r="G26" s="68">
        <v>19</v>
      </c>
      <c r="H26" s="69">
        <v>0</v>
      </c>
      <c r="I26" s="69">
        <v>0</v>
      </c>
      <c r="J26" s="69">
        <v>0</v>
      </c>
      <c r="K26" s="69">
        <v>0</v>
      </c>
    </row>
    <row r="27" spans="1:11" x14ac:dyDescent="0.2">
      <c r="A27" s="260" t="s">
        <v>80</v>
      </c>
      <c r="B27" s="260"/>
      <c r="C27" s="260"/>
      <c r="D27" s="260"/>
      <c r="E27" s="260"/>
      <c r="F27" s="260"/>
      <c r="G27" s="68">
        <v>20</v>
      </c>
      <c r="H27" s="69">
        <v>392524</v>
      </c>
      <c r="I27" s="69">
        <v>392524</v>
      </c>
      <c r="J27" s="69">
        <v>472150</v>
      </c>
      <c r="K27" s="69">
        <v>472150</v>
      </c>
    </row>
    <row r="28" spans="1:11" x14ac:dyDescent="0.2">
      <c r="A28" s="260" t="s">
        <v>81</v>
      </c>
      <c r="B28" s="260"/>
      <c r="C28" s="260"/>
      <c r="D28" s="260"/>
      <c r="E28" s="260"/>
      <c r="F28" s="260"/>
      <c r="G28" s="68">
        <v>21</v>
      </c>
      <c r="H28" s="69">
        <v>0</v>
      </c>
      <c r="I28" s="69">
        <v>0</v>
      </c>
      <c r="J28" s="69">
        <v>0</v>
      </c>
      <c r="K28" s="69">
        <v>0</v>
      </c>
    </row>
    <row r="29" spans="1:11" x14ac:dyDescent="0.2">
      <c r="A29" s="260" t="s">
        <v>248</v>
      </c>
      <c r="B29" s="260"/>
      <c r="C29" s="260"/>
      <c r="D29" s="260"/>
      <c r="E29" s="260"/>
      <c r="F29" s="260"/>
      <c r="G29" s="68">
        <v>22</v>
      </c>
      <c r="H29" s="69">
        <v>22909</v>
      </c>
      <c r="I29" s="69">
        <v>22909</v>
      </c>
      <c r="J29" s="69">
        <v>31876</v>
      </c>
      <c r="K29" s="69">
        <v>31876</v>
      </c>
    </row>
    <row r="30" spans="1:11" ht="35.25" customHeight="1" x14ac:dyDescent="0.2">
      <c r="A30" s="260" t="s">
        <v>249</v>
      </c>
      <c r="B30" s="260"/>
      <c r="C30" s="260"/>
      <c r="D30" s="260"/>
      <c r="E30" s="260"/>
      <c r="F30" s="260"/>
      <c r="G30" s="68">
        <v>23</v>
      </c>
      <c r="H30" s="69">
        <v>547274</v>
      </c>
      <c r="I30" s="69">
        <v>547274</v>
      </c>
      <c r="J30" s="69">
        <v>1254991</v>
      </c>
      <c r="K30" s="69">
        <v>1254991</v>
      </c>
    </row>
    <row r="31" spans="1:11" ht="26.45" customHeight="1" x14ac:dyDescent="0.2">
      <c r="A31" s="260" t="s">
        <v>82</v>
      </c>
      <c r="B31" s="260"/>
      <c r="C31" s="260"/>
      <c r="D31" s="260"/>
      <c r="E31" s="260"/>
      <c r="F31" s="260"/>
      <c r="G31" s="68">
        <v>24</v>
      </c>
      <c r="H31" s="69">
        <v>0</v>
      </c>
      <c r="I31" s="69">
        <v>0</v>
      </c>
      <c r="J31" s="69">
        <v>0</v>
      </c>
      <c r="K31" s="69">
        <v>0</v>
      </c>
    </row>
    <row r="32" spans="1:11" ht="26.45" customHeight="1" x14ac:dyDescent="0.2">
      <c r="A32" s="260" t="s">
        <v>83</v>
      </c>
      <c r="B32" s="260"/>
      <c r="C32" s="260"/>
      <c r="D32" s="260"/>
      <c r="E32" s="260"/>
      <c r="F32" s="260"/>
      <c r="G32" s="68">
        <v>25</v>
      </c>
      <c r="H32" s="69">
        <v>0</v>
      </c>
      <c r="I32" s="69">
        <v>0</v>
      </c>
      <c r="J32" s="69">
        <v>0</v>
      </c>
      <c r="K32" s="69">
        <v>0</v>
      </c>
    </row>
    <row r="33" spans="1:11" ht="14.45" customHeight="1" x14ac:dyDescent="0.2">
      <c r="A33" s="260" t="s">
        <v>84</v>
      </c>
      <c r="B33" s="260"/>
      <c r="C33" s="260"/>
      <c r="D33" s="260"/>
      <c r="E33" s="260"/>
      <c r="F33" s="260"/>
      <c r="G33" s="68">
        <v>26</v>
      </c>
      <c r="H33" s="69">
        <v>0</v>
      </c>
      <c r="I33" s="69">
        <v>0</v>
      </c>
      <c r="J33" s="69">
        <v>0</v>
      </c>
      <c r="K33" s="69">
        <v>0</v>
      </c>
    </row>
    <row r="34" spans="1:11" ht="25.5" customHeight="1" x14ac:dyDescent="0.2">
      <c r="A34" s="260" t="s">
        <v>250</v>
      </c>
      <c r="B34" s="260"/>
      <c r="C34" s="260"/>
      <c r="D34" s="260"/>
      <c r="E34" s="260"/>
      <c r="F34" s="260"/>
      <c r="G34" s="68">
        <v>27</v>
      </c>
      <c r="H34" s="69">
        <v>0</v>
      </c>
      <c r="I34" s="69">
        <v>0</v>
      </c>
      <c r="J34" s="69">
        <v>0</v>
      </c>
      <c r="K34" s="69">
        <v>0</v>
      </c>
    </row>
    <row r="35" spans="1:11" ht="37.5" customHeight="1" x14ac:dyDescent="0.2">
      <c r="A35" s="260" t="s">
        <v>85</v>
      </c>
      <c r="B35" s="260"/>
      <c r="C35" s="260"/>
      <c r="D35" s="260"/>
      <c r="E35" s="260"/>
      <c r="F35" s="260"/>
      <c r="G35" s="68">
        <v>28</v>
      </c>
      <c r="H35" s="69">
        <v>0</v>
      </c>
      <c r="I35" s="69">
        <v>0</v>
      </c>
      <c r="J35" s="69">
        <v>0</v>
      </c>
      <c r="K35" s="69">
        <v>0</v>
      </c>
    </row>
    <row r="36" spans="1:11" ht="27.75" customHeight="1" x14ac:dyDescent="0.2">
      <c r="A36" s="266" t="s">
        <v>251</v>
      </c>
      <c r="B36" s="266"/>
      <c r="C36" s="266"/>
      <c r="D36" s="266"/>
      <c r="E36" s="266"/>
      <c r="F36" s="266"/>
      <c r="G36" s="70">
        <v>29</v>
      </c>
      <c r="H36" s="71">
        <f>H24-H25-H26+H28-H27-H29-H30-H31-H32+H33+H34+H35</f>
        <v>434376</v>
      </c>
      <c r="I36" s="71">
        <f>I24-I25-I26+I28-I27-I29-I30-I31-I32+I33+I34+I35</f>
        <v>434376</v>
      </c>
      <c r="J36" s="71">
        <f t="shared" ref="J36:K36" si="1">J24-J25-J26+J28-J27-J29-J30-J31-J32+J33+J34+J35</f>
        <v>739969</v>
      </c>
      <c r="K36" s="71">
        <f t="shared" si="1"/>
        <v>739969</v>
      </c>
    </row>
    <row r="37" spans="1:11" ht="25.5" customHeight="1" x14ac:dyDescent="0.2">
      <c r="A37" s="260" t="s">
        <v>252</v>
      </c>
      <c r="B37" s="260"/>
      <c r="C37" s="260"/>
      <c r="D37" s="260"/>
      <c r="E37" s="260"/>
      <c r="F37" s="260"/>
      <c r="G37" s="68">
        <v>30</v>
      </c>
      <c r="H37" s="69">
        <v>84120</v>
      </c>
      <c r="I37" s="69">
        <v>84120</v>
      </c>
      <c r="J37" s="69">
        <v>133503</v>
      </c>
      <c r="K37" s="69">
        <v>133503</v>
      </c>
    </row>
    <row r="38" spans="1:11" ht="26.25" customHeight="1" x14ac:dyDescent="0.2">
      <c r="A38" s="266" t="s">
        <v>253</v>
      </c>
      <c r="B38" s="266"/>
      <c r="C38" s="266"/>
      <c r="D38" s="266"/>
      <c r="E38" s="266"/>
      <c r="F38" s="266"/>
      <c r="G38" s="70">
        <v>31</v>
      </c>
      <c r="H38" s="71">
        <f>H36-H37</f>
        <v>350256</v>
      </c>
      <c r="I38" s="71">
        <f>I36-I37</f>
        <v>350256</v>
      </c>
      <c r="J38" s="71">
        <f t="shared" ref="J38:K38" si="2">J36-J37</f>
        <v>606466</v>
      </c>
      <c r="K38" s="71">
        <f t="shared" si="2"/>
        <v>606466</v>
      </c>
    </row>
    <row r="39" spans="1:11" ht="29.25" customHeight="1" x14ac:dyDescent="0.2">
      <c r="A39" s="266" t="s">
        <v>254</v>
      </c>
      <c r="B39" s="266"/>
      <c r="C39" s="266"/>
      <c r="D39" s="266"/>
      <c r="E39" s="266"/>
      <c r="F39" s="266"/>
      <c r="G39" s="70">
        <v>32</v>
      </c>
      <c r="H39" s="71">
        <f>H40-H41</f>
        <v>32955</v>
      </c>
      <c r="I39" s="71">
        <f>I40-I41</f>
        <v>32955</v>
      </c>
      <c r="J39" s="71">
        <f t="shared" ref="J39:K39" si="3">J40-J41</f>
        <v>1715</v>
      </c>
      <c r="K39" s="71">
        <f t="shared" si="3"/>
        <v>1715</v>
      </c>
    </row>
    <row r="40" spans="1:11" ht="27.75" customHeight="1" x14ac:dyDescent="0.2">
      <c r="A40" s="260" t="s">
        <v>86</v>
      </c>
      <c r="B40" s="260"/>
      <c r="C40" s="260"/>
      <c r="D40" s="260"/>
      <c r="E40" s="260"/>
      <c r="F40" s="260"/>
      <c r="G40" s="68">
        <v>33</v>
      </c>
      <c r="H40" s="69">
        <v>32955</v>
      </c>
      <c r="I40" s="69">
        <v>32955</v>
      </c>
      <c r="J40" s="69">
        <v>1715</v>
      </c>
      <c r="K40" s="69">
        <v>1715</v>
      </c>
    </row>
    <row r="41" spans="1:11" ht="22.9" customHeight="1" x14ac:dyDescent="0.2">
      <c r="A41" s="260" t="s">
        <v>87</v>
      </c>
      <c r="B41" s="260"/>
      <c r="C41" s="260"/>
      <c r="D41" s="260"/>
      <c r="E41" s="260"/>
      <c r="F41" s="260"/>
      <c r="G41" s="68">
        <v>34</v>
      </c>
      <c r="H41" s="69">
        <v>0</v>
      </c>
      <c r="I41" s="69">
        <v>0</v>
      </c>
      <c r="J41" s="69">
        <v>0</v>
      </c>
      <c r="K41" s="69">
        <v>0</v>
      </c>
    </row>
    <row r="42" spans="1:11" x14ac:dyDescent="0.2">
      <c r="A42" s="266" t="s">
        <v>255</v>
      </c>
      <c r="B42" s="266"/>
      <c r="C42" s="266"/>
      <c r="D42" s="266"/>
      <c r="E42" s="266"/>
      <c r="F42" s="266"/>
      <c r="G42" s="70">
        <v>35</v>
      </c>
      <c r="H42" s="71">
        <f>H38+H39</f>
        <v>383211</v>
      </c>
      <c r="I42" s="71">
        <f>I38+I39</f>
        <v>383211</v>
      </c>
      <c r="J42" s="71">
        <f t="shared" ref="J42:K42" si="4">J38+J39</f>
        <v>608181</v>
      </c>
      <c r="K42" s="71">
        <f t="shared" si="4"/>
        <v>608181</v>
      </c>
    </row>
    <row r="43" spans="1:11" x14ac:dyDescent="0.2">
      <c r="A43" s="260" t="s">
        <v>88</v>
      </c>
      <c r="B43" s="260"/>
      <c r="C43" s="260"/>
      <c r="D43" s="260"/>
      <c r="E43" s="260"/>
      <c r="F43" s="260"/>
      <c r="G43" s="68">
        <v>36</v>
      </c>
      <c r="H43" s="69">
        <v>0</v>
      </c>
      <c r="I43" s="69">
        <v>0</v>
      </c>
      <c r="J43" s="69">
        <v>0</v>
      </c>
      <c r="K43" s="69">
        <v>0</v>
      </c>
    </row>
    <row r="44" spans="1:11" x14ac:dyDescent="0.2">
      <c r="A44" s="260" t="s">
        <v>89</v>
      </c>
      <c r="B44" s="260"/>
      <c r="C44" s="260"/>
      <c r="D44" s="260"/>
      <c r="E44" s="260"/>
      <c r="F44" s="260"/>
      <c r="G44" s="68">
        <v>37</v>
      </c>
      <c r="H44" s="69">
        <f>H42</f>
        <v>383211</v>
      </c>
      <c r="I44" s="69">
        <f t="shared" ref="I44:K44" si="5">I42</f>
        <v>383211</v>
      </c>
      <c r="J44" s="69">
        <f t="shared" si="5"/>
        <v>608181</v>
      </c>
      <c r="K44" s="69">
        <f t="shared" si="5"/>
        <v>608181</v>
      </c>
    </row>
    <row r="45" spans="1:11" x14ac:dyDescent="0.2">
      <c r="A45" s="270" t="s">
        <v>14</v>
      </c>
      <c r="B45" s="271"/>
      <c r="C45" s="271"/>
      <c r="D45" s="271"/>
      <c r="E45" s="271"/>
      <c r="F45" s="271"/>
      <c r="G45" s="272"/>
      <c r="H45" s="272"/>
      <c r="I45" s="272"/>
      <c r="J45" s="273"/>
      <c r="K45" s="273"/>
    </row>
    <row r="46" spans="1:11" x14ac:dyDescent="0.2">
      <c r="A46" s="269" t="s">
        <v>90</v>
      </c>
      <c r="B46" s="269"/>
      <c r="C46" s="269"/>
      <c r="D46" s="269"/>
      <c r="E46" s="269"/>
      <c r="F46" s="269"/>
      <c r="G46" s="68">
        <v>38</v>
      </c>
      <c r="H46" s="73">
        <f>H42</f>
        <v>383211</v>
      </c>
      <c r="I46" s="73">
        <f>I42</f>
        <v>383211</v>
      </c>
      <c r="J46" s="73">
        <f t="shared" ref="J46:K46" si="6">J42</f>
        <v>608181</v>
      </c>
      <c r="K46" s="73">
        <f t="shared" si="6"/>
        <v>608181</v>
      </c>
    </row>
    <row r="47" spans="1:11" x14ac:dyDescent="0.2">
      <c r="A47" s="265" t="s">
        <v>256</v>
      </c>
      <c r="B47" s="265"/>
      <c r="C47" s="265"/>
      <c r="D47" s="265"/>
      <c r="E47" s="265"/>
      <c r="F47" s="265"/>
      <c r="G47" s="70">
        <v>39</v>
      </c>
      <c r="H47" s="71">
        <f>H48+H60</f>
        <v>-4403200</v>
      </c>
      <c r="I47" s="71">
        <f>I48+I60</f>
        <v>-4403200</v>
      </c>
      <c r="J47" s="71">
        <f t="shared" ref="J47:K47" si="7">J48+J60</f>
        <v>11066297</v>
      </c>
      <c r="K47" s="71">
        <f t="shared" si="7"/>
        <v>11066297</v>
      </c>
    </row>
    <row r="48" spans="1:11" ht="24.75" customHeight="1" x14ac:dyDescent="0.2">
      <c r="A48" s="267" t="s">
        <v>257</v>
      </c>
      <c r="B48" s="267"/>
      <c r="C48" s="267"/>
      <c r="D48" s="267"/>
      <c r="E48" s="267"/>
      <c r="F48" s="267"/>
      <c r="G48" s="70">
        <v>40</v>
      </c>
      <c r="H48" s="71">
        <f>SUM(H49:H55)+H58+H59</f>
        <v>-107431</v>
      </c>
      <c r="I48" s="71">
        <f>SUM(I49:I55)+I58+I59</f>
        <v>-107431</v>
      </c>
      <c r="J48" s="71">
        <f t="shared" ref="J48:K48" si="8">SUM(J49:J55)+J58+J59</f>
        <v>426167</v>
      </c>
      <c r="K48" s="71">
        <f t="shared" si="8"/>
        <v>426167</v>
      </c>
    </row>
    <row r="49" spans="1:11" x14ac:dyDescent="0.2">
      <c r="A49" s="268" t="s">
        <v>91</v>
      </c>
      <c r="B49" s="268"/>
      <c r="C49" s="268"/>
      <c r="D49" s="268"/>
      <c r="E49" s="268"/>
      <c r="F49" s="268"/>
      <c r="G49" s="68">
        <v>41</v>
      </c>
      <c r="H49" s="74">
        <v>0</v>
      </c>
      <c r="I49" s="74">
        <v>0</v>
      </c>
      <c r="J49" s="74">
        <v>0</v>
      </c>
      <c r="K49" s="74">
        <v>0</v>
      </c>
    </row>
    <row r="50" spans="1:11" x14ac:dyDescent="0.2">
      <c r="A50" s="268" t="s">
        <v>92</v>
      </c>
      <c r="B50" s="268"/>
      <c r="C50" s="268"/>
      <c r="D50" s="268"/>
      <c r="E50" s="268"/>
      <c r="F50" s="268"/>
      <c r="G50" s="68">
        <v>42</v>
      </c>
      <c r="H50" s="74">
        <v>0</v>
      </c>
      <c r="I50" s="74">
        <v>0</v>
      </c>
      <c r="J50" s="74">
        <v>0</v>
      </c>
      <c r="K50" s="74">
        <v>0</v>
      </c>
    </row>
    <row r="51" spans="1:11" ht="23.45" customHeight="1" x14ac:dyDescent="0.2">
      <c r="A51" s="268" t="s">
        <v>258</v>
      </c>
      <c r="B51" s="268"/>
      <c r="C51" s="268"/>
      <c r="D51" s="268"/>
      <c r="E51" s="268"/>
      <c r="F51" s="268"/>
      <c r="G51" s="68">
        <v>43</v>
      </c>
      <c r="H51" s="74">
        <v>0</v>
      </c>
      <c r="I51" s="74">
        <v>0</v>
      </c>
      <c r="J51" s="74">
        <v>0</v>
      </c>
      <c r="K51" s="74">
        <v>0</v>
      </c>
    </row>
    <row r="52" spans="1:11" ht="27" customHeight="1" x14ac:dyDescent="0.2">
      <c r="A52" s="268" t="s">
        <v>93</v>
      </c>
      <c r="B52" s="268"/>
      <c r="C52" s="268"/>
      <c r="D52" s="268"/>
      <c r="E52" s="268"/>
      <c r="F52" s="268"/>
      <c r="G52" s="68">
        <v>44</v>
      </c>
      <c r="H52" s="74">
        <v>0</v>
      </c>
      <c r="I52" s="74">
        <v>0</v>
      </c>
      <c r="J52" s="74">
        <v>0</v>
      </c>
      <c r="K52" s="74">
        <v>0</v>
      </c>
    </row>
    <row r="53" spans="1:11" ht="27" customHeight="1" x14ac:dyDescent="0.2">
      <c r="A53" s="268" t="s">
        <v>259</v>
      </c>
      <c r="B53" s="268"/>
      <c r="C53" s="268"/>
      <c r="D53" s="268"/>
      <c r="E53" s="268"/>
      <c r="F53" s="268"/>
      <c r="G53" s="68">
        <v>45</v>
      </c>
      <c r="H53" s="74">
        <v>0</v>
      </c>
      <c r="I53" s="74">
        <v>0</v>
      </c>
      <c r="J53" s="74">
        <v>0</v>
      </c>
      <c r="K53" s="74">
        <v>0</v>
      </c>
    </row>
    <row r="54" spans="1:11" ht="27.6" customHeight="1" x14ac:dyDescent="0.2">
      <c r="A54" s="268" t="s">
        <v>260</v>
      </c>
      <c r="B54" s="268"/>
      <c r="C54" s="268"/>
      <c r="D54" s="268"/>
      <c r="E54" s="268"/>
      <c r="F54" s="268"/>
      <c r="G54" s="68">
        <v>46</v>
      </c>
      <c r="H54" s="74">
        <v>-150239</v>
      </c>
      <c r="I54" s="74">
        <v>-150239</v>
      </c>
      <c r="J54" s="74">
        <v>496762</v>
      </c>
      <c r="K54" s="74">
        <v>496762</v>
      </c>
    </row>
    <row r="55" spans="1:11" ht="44.25" customHeight="1" x14ac:dyDescent="0.2">
      <c r="A55" s="284" t="s">
        <v>239</v>
      </c>
      <c r="B55" s="284"/>
      <c r="C55" s="284"/>
      <c r="D55" s="284"/>
      <c r="E55" s="284"/>
      <c r="F55" s="284"/>
      <c r="G55" s="68">
        <v>47</v>
      </c>
      <c r="H55" s="74">
        <v>0</v>
      </c>
      <c r="I55" s="74">
        <v>0</v>
      </c>
      <c r="J55" s="74">
        <v>0</v>
      </c>
      <c r="K55" s="74">
        <v>0</v>
      </c>
    </row>
    <row r="56" spans="1:11" ht="33" customHeight="1" x14ac:dyDescent="0.2">
      <c r="A56" s="284" t="s">
        <v>261</v>
      </c>
      <c r="B56" s="284"/>
      <c r="C56" s="284"/>
      <c r="D56" s="284"/>
      <c r="E56" s="284"/>
      <c r="F56" s="284"/>
      <c r="G56" s="68">
        <v>48</v>
      </c>
      <c r="H56" s="74">
        <v>0</v>
      </c>
      <c r="I56" s="74">
        <v>0</v>
      </c>
      <c r="J56" s="74">
        <v>0</v>
      </c>
      <c r="K56" s="74">
        <v>0</v>
      </c>
    </row>
    <row r="57" spans="1:11" ht="28.5" customHeight="1" x14ac:dyDescent="0.2">
      <c r="A57" s="284" t="s">
        <v>262</v>
      </c>
      <c r="B57" s="284"/>
      <c r="C57" s="284"/>
      <c r="D57" s="284"/>
      <c r="E57" s="284"/>
      <c r="F57" s="284"/>
      <c r="G57" s="68">
        <v>49</v>
      </c>
      <c r="H57" s="74">
        <v>0</v>
      </c>
      <c r="I57" s="74">
        <v>0</v>
      </c>
      <c r="J57" s="74">
        <v>0</v>
      </c>
      <c r="K57" s="74">
        <v>0</v>
      </c>
    </row>
    <row r="58" spans="1:11" ht="39" customHeight="1" x14ac:dyDescent="0.2">
      <c r="A58" s="284" t="s">
        <v>263</v>
      </c>
      <c r="B58" s="284"/>
      <c r="C58" s="284"/>
      <c r="D58" s="284"/>
      <c r="E58" s="284"/>
      <c r="F58" s="284"/>
      <c r="G58" s="68">
        <v>50</v>
      </c>
      <c r="H58" s="74">
        <v>0</v>
      </c>
      <c r="I58" s="74">
        <v>0</v>
      </c>
      <c r="J58" s="74">
        <v>0</v>
      </c>
      <c r="K58" s="74">
        <v>0</v>
      </c>
    </row>
    <row r="59" spans="1:11" ht="24" customHeight="1" x14ac:dyDescent="0.2">
      <c r="A59" s="284" t="s">
        <v>264</v>
      </c>
      <c r="B59" s="284"/>
      <c r="C59" s="284"/>
      <c r="D59" s="284"/>
      <c r="E59" s="284"/>
      <c r="F59" s="284"/>
      <c r="G59" s="68">
        <v>51</v>
      </c>
      <c r="H59" s="74">
        <v>42808</v>
      </c>
      <c r="I59" s="74">
        <v>42808</v>
      </c>
      <c r="J59" s="74">
        <v>-70595</v>
      </c>
      <c r="K59" s="74">
        <v>-70595</v>
      </c>
    </row>
    <row r="60" spans="1:11" ht="25.15" customHeight="1" x14ac:dyDescent="0.2">
      <c r="A60" s="267" t="s">
        <v>265</v>
      </c>
      <c r="B60" s="267"/>
      <c r="C60" s="267"/>
      <c r="D60" s="267"/>
      <c r="E60" s="267"/>
      <c r="F60" s="267"/>
      <c r="G60" s="70">
        <v>52</v>
      </c>
      <c r="H60" s="71">
        <f>SUM(H61:H68)</f>
        <v>-4295769</v>
      </c>
      <c r="I60" s="71">
        <f>SUM(I61:I68)</f>
        <v>-4295769</v>
      </c>
      <c r="J60" s="71">
        <f t="shared" ref="J60:K60" si="9">SUM(J61:J68)</f>
        <v>10640130</v>
      </c>
      <c r="K60" s="71">
        <f t="shared" si="9"/>
        <v>10640130</v>
      </c>
    </row>
    <row r="61" spans="1:11" ht="12.75" customHeight="1" x14ac:dyDescent="0.2">
      <c r="A61" s="284" t="s">
        <v>94</v>
      </c>
      <c r="B61" s="284"/>
      <c r="C61" s="284"/>
      <c r="D61" s="284"/>
      <c r="E61" s="284"/>
      <c r="F61" s="284"/>
      <c r="G61" s="68">
        <v>53</v>
      </c>
      <c r="H61" s="74">
        <v>0</v>
      </c>
      <c r="I61" s="74">
        <v>0</v>
      </c>
      <c r="J61" s="74">
        <v>0</v>
      </c>
      <c r="K61" s="74">
        <v>0</v>
      </c>
    </row>
    <row r="62" spans="1:11" ht="12.75" customHeight="1" x14ac:dyDescent="0.2">
      <c r="A62" s="284" t="s">
        <v>266</v>
      </c>
      <c r="B62" s="284"/>
      <c r="C62" s="284"/>
      <c r="D62" s="284"/>
      <c r="E62" s="284"/>
      <c r="F62" s="284"/>
      <c r="G62" s="68">
        <v>54</v>
      </c>
      <c r="H62" s="74">
        <v>0</v>
      </c>
      <c r="I62" s="74">
        <v>0</v>
      </c>
      <c r="J62" s="74">
        <v>0</v>
      </c>
      <c r="K62" s="74">
        <v>0</v>
      </c>
    </row>
    <row r="63" spans="1:11" ht="12.75" customHeight="1" x14ac:dyDescent="0.2">
      <c r="A63" s="284" t="s">
        <v>267</v>
      </c>
      <c r="B63" s="284"/>
      <c r="C63" s="284"/>
      <c r="D63" s="284"/>
      <c r="E63" s="284"/>
      <c r="F63" s="284"/>
      <c r="G63" s="68">
        <v>55</v>
      </c>
      <c r="H63" s="74">
        <v>0</v>
      </c>
      <c r="I63" s="74">
        <v>0</v>
      </c>
      <c r="J63" s="74">
        <v>0</v>
      </c>
      <c r="K63" s="74">
        <v>0</v>
      </c>
    </row>
    <row r="64" spans="1:11" ht="12.75" customHeight="1" x14ac:dyDescent="0.2">
      <c r="A64" s="284" t="s">
        <v>95</v>
      </c>
      <c r="B64" s="284"/>
      <c r="C64" s="284"/>
      <c r="D64" s="284"/>
      <c r="E64" s="284"/>
      <c r="F64" s="284"/>
      <c r="G64" s="68">
        <v>56</v>
      </c>
      <c r="H64" s="74">
        <v>0</v>
      </c>
      <c r="I64" s="74">
        <v>0</v>
      </c>
      <c r="J64" s="74">
        <v>0</v>
      </c>
      <c r="K64" s="74">
        <v>0</v>
      </c>
    </row>
    <row r="65" spans="1:11" ht="25.5" customHeight="1" x14ac:dyDescent="0.2">
      <c r="A65" s="284" t="s">
        <v>96</v>
      </c>
      <c r="B65" s="284"/>
      <c r="C65" s="284"/>
      <c r="D65" s="284"/>
      <c r="E65" s="284"/>
      <c r="F65" s="284"/>
      <c r="G65" s="68">
        <v>57</v>
      </c>
      <c r="H65" s="74">
        <v>-5238745</v>
      </c>
      <c r="I65" s="74">
        <v>-5238745</v>
      </c>
      <c r="J65" s="74">
        <v>10640130</v>
      </c>
      <c r="K65" s="74">
        <v>10640130</v>
      </c>
    </row>
    <row r="66" spans="1:11" ht="12.75" customHeight="1" x14ac:dyDescent="0.2">
      <c r="A66" s="284" t="s">
        <v>93</v>
      </c>
      <c r="B66" s="284"/>
      <c r="C66" s="284"/>
      <c r="D66" s="284"/>
      <c r="E66" s="284"/>
      <c r="F66" s="284"/>
      <c r="G66" s="68">
        <v>58</v>
      </c>
      <c r="H66" s="74">
        <v>0</v>
      </c>
      <c r="I66" s="74">
        <v>0</v>
      </c>
      <c r="J66" s="74">
        <v>0</v>
      </c>
      <c r="K66" s="74">
        <v>0</v>
      </c>
    </row>
    <row r="67" spans="1:11" ht="24.75" customHeight="1" x14ac:dyDescent="0.2">
      <c r="A67" s="284" t="s">
        <v>97</v>
      </c>
      <c r="B67" s="284"/>
      <c r="C67" s="284"/>
      <c r="D67" s="284"/>
      <c r="E67" s="284"/>
      <c r="F67" s="284"/>
      <c r="G67" s="68">
        <v>59</v>
      </c>
      <c r="H67" s="74">
        <v>0</v>
      </c>
      <c r="I67" s="74">
        <v>0</v>
      </c>
      <c r="J67" s="74">
        <v>0</v>
      </c>
      <c r="K67" s="74">
        <v>0</v>
      </c>
    </row>
    <row r="68" spans="1:11" ht="22.9" customHeight="1" x14ac:dyDescent="0.2">
      <c r="A68" s="284" t="s">
        <v>98</v>
      </c>
      <c r="B68" s="284"/>
      <c r="C68" s="284"/>
      <c r="D68" s="284"/>
      <c r="E68" s="284"/>
      <c r="F68" s="284"/>
      <c r="G68" s="68">
        <v>60</v>
      </c>
      <c r="H68" s="74">
        <v>942976</v>
      </c>
      <c r="I68" s="74">
        <v>942976</v>
      </c>
      <c r="J68" s="74">
        <v>0</v>
      </c>
      <c r="K68" s="74">
        <v>0</v>
      </c>
    </row>
    <row r="69" spans="1:11" ht="12.75" customHeight="1" x14ac:dyDescent="0.2">
      <c r="A69" s="267" t="s">
        <v>268</v>
      </c>
      <c r="B69" s="267"/>
      <c r="C69" s="267"/>
      <c r="D69" s="267"/>
      <c r="E69" s="267"/>
      <c r="F69" s="267"/>
      <c r="G69" s="70">
        <v>61</v>
      </c>
      <c r="H69" s="75">
        <f>H46+H47</f>
        <v>-4019989</v>
      </c>
      <c r="I69" s="75">
        <f>I46+I47</f>
        <v>-4019989</v>
      </c>
      <c r="J69" s="75">
        <f t="shared" ref="J69:K69" si="10">J46+J47</f>
        <v>11674478</v>
      </c>
      <c r="K69" s="75">
        <f t="shared" si="10"/>
        <v>11674478</v>
      </c>
    </row>
    <row r="70" spans="1:11" ht="12.75" customHeight="1" x14ac:dyDescent="0.2">
      <c r="A70" s="287" t="s">
        <v>99</v>
      </c>
      <c r="B70" s="287"/>
      <c r="C70" s="287"/>
      <c r="D70" s="287"/>
      <c r="E70" s="287"/>
      <c r="F70" s="287"/>
      <c r="G70" s="68">
        <v>62</v>
      </c>
      <c r="H70" s="69">
        <v>0</v>
      </c>
      <c r="I70" s="69">
        <v>0</v>
      </c>
      <c r="J70" s="69">
        <v>0</v>
      </c>
      <c r="K70" s="69">
        <v>0</v>
      </c>
    </row>
    <row r="71" spans="1:11" x14ac:dyDescent="0.2">
      <c r="A71" s="269" t="s">
        <v>100</v>
      </c>
      <c r="B71" s="269"/>
      <c r="C71" s="269"/>
      <c r="D71" s="269"/>
      <c r="E71" s="269"/>
      <c r="F71" s="269"/>
      <c r="G71" s="68">
        <v>63</v>
      </c>
      <c r="H71" s="74">
        <f>H69</f>
        <v>-4019989</v>
      </c>
      <c r="I71" s="76">
        <f t="shared" ref="I71:K71" si="11">I69</f>
        <v>-4019989</v>
      </c>
      <c r="J71" s="76">
        <f t="shared" si="11"/>
        <v>11674478</v>
      </c>
      <c r="K71" s="76">
        <f t="shared" si="11"/>
        <v>11674478</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activeCell="L13" sqref="L13"/>
    </sheetView>
  </sheetViews>
  <sheetFormatPr defaultRowHeight="12.75" x14ac:dyDescent="0.2"/>
  <cols>
    <col min="1" max="7" width="9.140625" style="65"/>
    <col min="8" max="8" width="9.85546875" style="64" customWidth="1"/>
    <col min="9" max="9" width="12" style="64" customWidth="1"/>
    <col min="10" max="10" width="10.28515625" style="65" bestFit="1" customWidth="1"/>
    <col min="11" max="11" width="12.28515625" style="65" bestFit="1" customWidth="1"/>
    <col min="12" max="262" width="9.140625" style="65"/>
    <col min="263" max="264" width="9.85546875" style="65" bestFit="1" customWidth="1"/>
    <col min="265" max="265" width="12" style="65" bestFit="1" customWidth="1"/>
    <col min="266" max="266" width="10.28515625" style="65" bestFit="1" customWidth="1"/>
    <col min="267" max="267" width="12.28515625" style="65" bestFit="1" customWidth="1"/>
    <col min="268" max="518" width="9.140625" style="65"/>
    <col min="519" max="520" width="9.85546875" style="65" bestFit="1" customWidth="1"/>
    <col min="521" max="521" width="12" style="65" bestFit="1" customWidth="1"/>
    <col min="522" max="522" width="10.28515625" style="65" bestFit="1" customWidth="1"/>
    <col min="523" max="523" width="12.28515625" style="65" bestFit="1" customWidth="1"/>
    <col min="524" max="774" width="9.140625" style="65"/>
    <col min="775" max="776" width="9.85546875" style="65" bestFit="1" customWidth="1"/>
    <col min="777" max="777" width="12" style="65" bestFit="1" customWidth="1"/>
    <col min="778" max="778" width="10.28515625" style="65" bestFit="1" customWidth="1"/>
    <col min="779" max="779" width="12.28515625" style="65" bestFit="1" customWidth="1"/>
    <col min="780" max="1030" width="9.140625" style="65"/>
    <col min="1031" max="1032" width="9.85546875" style="65" bestFit="1" customWidth="1"/>
    <col min="1033" max="1033" width="12" style="65" bestFit="1" customWidth="1"/>
    <col min="1034" max="1034" width="10.28515625" style="65" bestFit="1" customWidth="1"/>
    <col min="1035" max="1035" width="12.28515625" style="65" bestFit="1" customWidth="1"/>
    <col min="1036" max="1286" width="9.140625" style="65"/>
    <col min="1287" max="1288" width="9.85546875" style="65" bestFit="1" customWidth="1"/>
    <col min="1289" max="1289" width="12" style="65" bestFit="1" customWidth="1"/>
    <col min="1290" max="1290" width="10.28515625" style="65" bestFit="1" customWidth="1"/>
    <col min="1291" max="1291" width="12.28515625" style="65" bestFit="1" customWidth="1"/>
    <col min="1292" max="1542" width="9.140625" style="65"/>
    <col min="1543" max="1544" width="9.85546875" style="65" bestFit="1" customWidth="1"/>
    <col min="1545" max="1545" width="12" style="65" bestFit="1" customWidth="1"/>
    <col min="1546" max="1546" width="10.28515625" style="65" bestFit="1" customWidth="1"/>
    <col min="1547" max="1547" width="12.28515625" style="65" bestFit="1" customWidth="1"/>
    <col min="1548" max="1798" width="9.140625" style="65"/>
    <col min="1799" max="1800" width="9.85546875" style="65" bestFit="1" customWidth="1"/>
    <col min="1801" max="1801" width="12" style="65" bestFit="1" customWidth="1"/>
    <col min="1802" max="1802" width="10.28515625" style="65" bestFit="1" customWidth="1"/>
    <col min="1803" max="1803" width="12.28515625" style="65" bestFit="1" customWidth="1"/>
    <col min="1804" max="2054" width="9.140625" style="65"/>
    <col min="2055" max="2056" width="9.85546875" style="65" bestFit="1" customWidth="1"/>
    <col min="2057" max="2057" width="12" style="65" bestFit="1" customWidth="1"/>
    <col min="2058" max="2058" width="10.28515625" style="65" bestFit="1" customWidth="1"/>
    <col min="2059" max="2059" width="12.28515625" style="65" bestFit="1" customWidth="1"/>
    <col min="2060" max="2310" width="9.140625" style="65"/>
    <col min="2311" max="2312" width="9.85546875" style="65" bestFit="1" customWidth="1"/>
    <col min="2313" max="2313" width="12" style="65" bestFit="1" customWidth="1"/>
    <col min="2314" max="2314" width="10.28515625" style="65" bestFit="1" customWidth="1"/>
    <col min="2315" max="2315" width="12.28515625" style="65" bestFit="1" customWidth="1"/>
    <col min="2316" max="2566" width="9.140625" style="65"/>
    <col min="2567" max="2568" width="9.85546875" style="65" bestFit="1" customWidth="1"/>
    <col min="2569" max="2569" width="12" style="65" bestFit="1" customWidth="1"/>
    <col min="2570" max="2570" width="10.28515625" style="65" bestFit="1" customWidth="1"/>
    <col min="2571" max="2571" width="12.28515625" style="65" bestFit="1" customWidth="1"/>
    <col min="2572" max="2822" width="9.140625" style="65"/>
    <col min="2823" max="2824" width="9.85546875" style="65" bestFit="1" customWidth="1"/>
    <col min="2825" max="2825" width="12" style="65" bestFit="1" customWidth="1"/>
    <col min="2826" max="2826" width="10.28515625" style="65" bestFit="1" customWidth="1"/>
    <col min="2827" max="2827" width="12.28515625" style="65" bestFit="1" customWidth="1"/>
    <col min="2828" max="3078" width="9.140625" style="65"/>
    <col min="3079" max="3080" width="9.85546875" style="65" bestFit="1" customWidth="1"/>
    <col min="3081" max="3081" width="12" style="65" bestFit="1" customWidth="1"/>
    <col min="3082" max="3082" width="10.28515625" style="65" bestFit="1" customWidth="1"/>
    <col min="3083" max="3083" width="12.28515625" style="65" bestFit="1" customWidth="1"/>
    <col min="3084" max="3334" width="9.140625" style="65"/>
    <col min="3335" max="3336" width="9.85546875" style="65" bestFit="1" customWidth="1"/>
    <col min="3337" max="3337" width="12" style="65" bestFit="1" customWidth="1"/>
    <col min="3338" max="3338" width="10.28515625" style="65" bestFit="1" customWidth="1"/>
    <col min="3339" max="3339" width="12.28515625" style="65" bestFit="1" customWidth="1"/>
    <col min="3340" max="3590" width="9.140625" style="65"/>
    <col min="3591" max="3592" width="9.85546875" style="65" bestFit="1" customWidth="1"/>
    <col min="3593" max="3593" width="12" style="65" bestFit="1" customWidth="1"/>
    <col min="3594" max="3594" width="10.28515625" style="65" bestFit="1" customWidth="1"/>
    <col min="3595" max="3595" width="12.28515625" style="65" bestFit="1" customWidth="1"/>
    <col min="3596" max="3846" width="9.140625" style="65"/>
    <col min="3847" max="3848" width="9.85546875" style="65" bestFit="1" customWidth="1"/>
    <col min="3849" max="3849" width="12" style="65" bestFit="1" customWidth="1"/>
    <col min="3850" max="3850" width="10.28515625" style="65" bestFit="1" customWidth="1"/>
    <col min="3851" max="3851" width="12.28515625" style="65" bestFit="1" customWidth="1"/>
    <col min="3852" max="4102" width="9.140625" style="65"/>
    <col min="4103" max="4104" width="9.85546875" style="65" bestFit="1" customWidth="1"/>
    <col min="4105" max="4105" width="12" style="65" bestFit="1" customWidth="1"/>
    <col min="4106" max="4106" width="10.28515625" style="65" bestFit="1" customWidth="1"/>
    <col min="4107" max="4107" width="12.28515625" style="65" bestFit="1" customWidth="1"/>
    <col min="4108" max="4358" width="9.140625" style="65"/>
    <col min="4359" max="4360" width="9.85546875" style="65" bestFit="1" customWidth="1"/>
    <col min="4361" max="4361" width="12" style="65" bestFit="1" customWidth="1"/>
    <col min="4362" max="4362" width="10.28515625" style="65" bestFit="1" customWidth="1"/>
    <col min="4363" max="4363" width="12.28515625" style="65" bestFit="1" customWidth="1"/>
    <col min="4364" max="4614" width="9.140625" style="65"/>
    <col min="4615" max="4616" width="9.85546875" style="65" bestFit="1" customWidth="1"/>
    <col min="4617" max="4617" width="12" style="65" bestFit="1" customWidth="1"/>
    <col min="4618" max="4618" width="10.28515625" style="65" bestFit="1" customWidth="1"/>
    <col min="4619" max="4619" width="12.28515625" style="65" bestFit="1" customWidth="1"/>
    <col min="4620" max="4870" width="9.140625" style="65"/>
    <col min="4871" max="4872" width="9.85546875" style="65" bestFit="1" customWidth="1"/>
    <col min="4873" max="4873" width="12" style="65" bestFit="1" customWidth="1"/>
    <col min="4874" max="4874" width="10.28515625" style="65" bestFit="1" customWidth="1"/>
    <col min="4875" max="4875" width="12.28515625" style="65" bestFit="1" customWidth="1"/>
    <col min="4876" max="5126" width="9.140625" style="65"/>
    <col min="5127" max="5128" width="9.85546875" style="65" bestFit="1" customWidth="1"/>
    <col min="5129" max="5129" width="12" style="65" bestFit="1" customWidth="1"/>
    <col min="5130" max="5130" width="10.28515625" style="65" bestFit="1" customWidth="1"/>
    <col min="5131" max="5131" width="12.28515625" style="65" bestFit="1" customWidth="1"/>
    <col min="5132" max="5382" width="9.140625" style="65"/>
    <col min="5383" max="5384" width="9.85546875" style="65" bestFit="1" customWidth="1"/>
    <col min="5385" max="5385" width="12" style="65" bestFit="1" customWidth="1"/>
    <col min="5386" max="5386" width="10.28515625" style="65" bestFit="1" customWidth="1"/>
    <col min="5387" max="5387" width="12.28515625" style="65" bestFit="1" customWidth="1"/>
    <col min="5388" max="5638" width="9.140625" style="65"/>
    <col min="5639" max="5640" width="9.85546875" style="65" bestFit="1" customWidth="1"/>
    <col min="5641" max="5641" width="12" style="65" bestFit="1" customWidth="1"/>
    <col min="5642" max="5642" width="10.28515625" style="65" bestFit="1" customWidth="1"/>
    <col min="5643" max="5643" width="12.28515625" style="65" bestFit="1" customWidth="1"/>
    <col min="5644" max="5894" width="9.140625" style="65"/>
    <col min="5895" max="5896" width="9.85546875" style="65" bestFit="1" customWidth="1"/>
    <col min="5897" max="5897" width="12" style="65" bestFit="1" customWidth="1"/>
    <col min="5898" max="5898" width="10.28515625" style="65" bestFit="1" customWidth="1"/>
    <col min="5899" max="5899" width="12.28515625" style="65" bestFit="1" customWidth="1"/>
    <col min="5900" max="6150" width="9.140625" style="65"/>
    <col min="6151" max="6152" width="9.85546875" style="65" bestFit="1" customWidth="1"/>
    <col min="6153" max="6153" width="12" style="65" bestFit="1" customWidth="1"/>
    <col min="6154" max="6154" width="10.28515625" style="65" bestFit="1" customWidth="1"/>
    <col min="6155" max="6155" width="12.28515625" style="65" bestFit="1" customWidth="1"/>
    <col min="6156" max="6406" width="9.140625" style="65"/>
    <col min="6407" max="6408" width="9.85546875" style="65" bestFit="1" customWidth="1"/>
    <col min="6409" max="6409" width="12" style="65" bestFit="1" customWidth="1"/>
    <col min="6410" max="6410" width="10.28515625" style="65" bestFit="1" customWidth="1"/>
    <col min="6411" max="6411" width="12.28515625" style="65" bestFit="1" customWidth="1"/>
    <col min="6412" max="6662" width="9.140625" style="65"/>
    <col min="6663" max="6664" width="9.85546875" style="65" bestFit="1" customWidth="1"/>
    <col min="6665" max="6665" width="12" style="65" bestFit="1" customWidth="1"/>
    <col min="6666" max="6666" width="10.28515625" style="65" bestFit="1" customWidth="1"/>
    <col min="6667" max="6667" width="12.28515625" style="65" bestFit="1" customWidth="1"/>
    <col min="6668" max="6918" width="9.140625" style="65"/>
    <col min="6919" max="6920" width="9.85546875" style="65" bestFit="1" customWidth="1"/>
    <col min="6921" max="6921" width="12" style="65" bestFit="1" customWidth="1"/>
    <col min="6922" max="6922" width="10.28515625" style="65" bestFit="1" customWidth="1"/>
    <col min="6923" max="6923" width="12.28515625" style="65" bestFit="1" customWidth="1"/>
    <col min="6924" max="7174" width="9.140625" style="65"/>
    <col min="7175" max="7176" width="9.85546875" style="65" bestFit="1" customWidth="1"/>
    <col min="7177" max="7177" width="12" style="65" bestFit="1" customWidth="1"/>
    <col min="7178" max="7178" width="10.28515625" style="65" bestFit="1" customWidth="1"/>
    <col min="7179" max="7179" width="12.28515625" style="65" bestFit="1" customWidth="1"/>
    <col min="7180" max="7430" width="9.140625" style="65"/>
    <col min="7431" max="7432" width="9.85546875" style="65" bestFit="1" customWidth="1"/>
    <col min="7433" max="7433" width="12" style="65" bestFit="1" customWidth="1"/>
    <col min="7434" max="7434" width="10.28515625" style="65" bestFit="1" customWidth="1"/>
    <col min="7435" max="7435" width="12.28515625" style="65" bestFit="1" customWidth="1"/>
    <col min="7436" max="7686" width="9.140625" style="65"/>
    <col min="7687" max="7688" width="9.85546875" style="65" bestFit="1" customWidth="1"/>
    <col min="7689" max="7689" width="12" style="65" bestFit="1" customWidth="1"/>
    <col min="7690" max="7690" width="10.28515625" style="65" bestFit="1" customWidth="1"/>
    <col min="7691" max="7691" width="12.28515625" style="65" bestFit="1" customWidth="1"/>
    <col min="7692" max="7942" width="9.140625" style="65"/>
    <col min="7943" max="7944" width="9.85546875" style="65" bestFit="1" customWidth="1"/>
    <col min="7945" max="7945" width="12" style="65" bestFit="1" customWidth="1"/>
    <col min="7946" max="7946" width="10.28515625" style="65" bestFit="1" customWidth="1"/>
    <col min="7947" max="7947" width="12.28515625" style="65" bestFit="1" customWidth="1"/>
    <col min="7948" max="8198" width="9.140625" style="65"/>
    <col min="8199" max="8200" width="9.85546875" style="65" bestFit="1" customWidth="1"/>
    <col min="8201" max="8201" width="12" style="65" bestFit="1" customWidth="1"/>
    <col min="8202" max="8202" width="10.28515625" style="65" bestFit="1" customWidth="1"/>
    <col min="8203" max="8203" width="12.28515625" style="65" bestFit="1" customWidth="1"/>
    <col min="8204" max="8454" width="9.140625" style="65"/>
    <col min="8455" max="8456" width="9.85546875" style="65" bestFit="1" customWidth="1"/>
    <col min="8457" max="8457" width="12" style="65" bestFit="1" customWidth="1"/>
    <col min="8458" max="8458" width="10.28515625" style="65" bestFit="1" customWidth="1"/>
    <col min="8459" max="8459" width="12.28515625" style="65" bestFit="1" customWidth="1"/>
    <col min="8460" max="8710" width="9.140625" style="65"/>
    <col min="8711" max="8712" width="9.85546875" style="65" bestFit="1" customWidth="1"/>
    <col min="8713" max="8713" width="12" style="65" bestFit="1" customWidth="1"/>
    <col min="8714" max="8714" width="10.28515625" style="65" bestFit="1" customWidth="1"/>
    <col min="8715" max="8715" width="12.28515625" style="65" bestFit="1" customWidth="1"/>
    <col min="8716" max="8966" width="9.140625" style="65"/>
    <col min="8967" max="8968" width="9.85546875" style="65" bestFit="1" customWidth="1"/>
    <col min="8969" max="8969" width="12" style="65" bestFit="1" customWidth="1"/>
    <col min="8970" max="8970" width="10.28515625" style="65" bestFit="1" customWidth="1"/>
    <col min="8971" max="8971" width="12.28515625" style="65" bestFit="1" customWidth="1"/>
    <col min="8972" max="9222" width="9.140625" style="65"/>
    <col min="9223" max="9224" width="9.85546875" style="65" bestFit="1" customWidth="1"/>
    <col min="9225" max="9225" width="12" style="65" bestFit="1" customWidth="1"/>
    <col min="9226" max="9226" width="10.28515625" style="65" bestFit="1" customWidth="1"/>
    <col min="9227" max="9227" width="12.28515625" style="65" bestFit="1" customWidth="1"/>
    <col min="9228" max="9478" width="9.140625" style="65"/>
    <col min="9479" max="9480" width="9.85546875" style="65" bestFit="1" customWidth="1"/>
    <col min="9481" max="9481" width="12" style="65" bestFit="1" customWidth="1"/>
    <col min="9482" max="9482" width="10.28515625" style="65" bestFit="1" customWidth="1"/>
    <col min="9483" max="9483" width="12.28515625" style="65" bestFit="1" customWidth="1"/>
    <col min="9484" max="9734" width="9.140625" style="65"/>
    <col min="9735" max="9736" width="9.85546875" style="65" bestFit="1" customWidth="1"/>
    <col min="9737" max="9737" width="12" style="65" bestFit="1" customWidth="1"/>
    <col min="9738" max="9738" width="10.28515625" style="65" bestFit="1" customWidth="1"/>
    <col min="9739" max="9739" width="12.28515625" style="65" bestFit="1" customWidth="1"/>
    <col min="9740" max="9990" width="9.140625" style="65"/>
    <col min="9991" max="9992" width="9.85546875" style="65" bestFit="1" customWidth="1"/>
    <col min="9993" max="9993" width="12" style="65" bestFit="1" customWidth="1"/>
    <col min="9994" max="9994" width="10.28515625" style="65" bestFit="1" customWidth="1"/>
    <col min="9995" max="9995" width="12.28515625" style="65" bestFit="1" customWidth="1"/>
    <col min="9996" max="10246" width="9.140625" style="65"/>
    <col min="10247" max="10248" width="9.85546875" style="65" bestFit="1" customWidth="1"/>
    <col min="10249" max="10249" width="12" style="65" bestFit="1" customWidth="1"/>
    <col min="10250" max="10250" width="10.28515625" style="65" bestFit="1" customWidth="1"/>
    <col min="10251" max="10251" width="12.28515625" style="65" bestFit="1" customWidth="1"/>
    <col min="10252" max="10502" width="9.140625" style="65"/>
    <col min="10503" max="10504" width="9.85546875" style="65" bestFit="1" customWidth="1"/>
    <col min="10505" max="10505" width="12" style="65" bestFit="1" customWidth="1"/>
    <col min="10506" max="10506" width="10.28515625" style="65" bestFit="1" customWidth="1"/>
    <col min="10507" max="10507" width="12.28515625" style="65" bestFit="1" customWidth="1"/>
    <col min="10508" max="10758" width="9.140625" style="65"/>
    <col min="10759" max="10760" width="9.85546875" style="65" bestFit="1" customWidth="1"/>
    <col min="10761" max="10761" width="12" style="65" bestFit="1" customWidth="1"/>
    <col min="10762" max="10762" width="10.28515625" style="65" bestFit="1" customWidth="1"/>
    <col min="10763" max="10763" width="12.28515625" style="65" bestFit="1" customWidth="1"/>
    <col min="10764" max="11014" width="9.140625" style="65"/>
    <col min="11015" max="11016" width="9.85546875" style="65" bestFit="1" customWidth="1"/>
    <col min="11017" max="11017" width="12" style="65" bestFit="1" customWidth="1"/>
    <col min="11018" max="11018" width="10.28515625" style="65" bestFit="1" customWidth="1"/>
    <col min="11019" max="11019" width="12.28515625" style="65" bestFit="1" customWidth="1"/>
    <col min="11020" max="11270" width="9.140625" style="65"/>
    <col min="11271" max="11272" width="9.85546875" style="65" bestFit="1" customWidth="1"/>
    <col min="11273" max="11273" width="12" style="65" bestFit="1" customWidth="1"/>
    <col min="11274" max="11274" width="10.28515625" style="65" bestFit="1" customWidth="1"/>
    <col min="11275" max="11275" width="12.28515625" style="65" bestFit="1" customWidth="1"/>
    <col min="11276" max="11526" width="9.140625" style="65"/>
    <col min="11527" max="11528" width="9.85546875" style="65" bestFit="1" customWidth="1"/>
    <col min="11529" max="11529" width="12" style="65" bestFit="1" customWidth="1"/>
    <col min="11530" max="11530" width="10.28515625" style="65" bestFit="1" customWidth="1"/>
    <col min="11531" max="11531" width="12.28515625" style="65" bestFit="1" customWidth="1"/>
    <col min="11532" max="11782" width="9.140625" style="65"/>
    <col min="11783" max="11784" width="9.85546875" style="65" bestFit="1" customWidth="1"/>
    <col min="11785" max="11785" width="12" style="65" bestFit="1" customWidth="1"/>
    <col min="11786" max="11786" width="10.28515625" style="65" bestFit="1" customWidth="1"/>
    <col min="11787" max="11787" width="12.28515625" style="65" bestFit="1" customWidth="1"/>
    <col min="11788" max="12038" width="9.140625" style="65"/>
    <col min="12039" max="12040" width="9.85546875" style="65" bestFit="1" customWidth="1"/>
    <col min="12041" max="12041" width="12" style="65" bestFit="1" customWidth="1"/>
    <col min="12042" max="12042" width="10.28515625" style="65" bestFit="1" customWidth="1"/>
    <col min="12043" max="12043" width="12.28515625" style="65" bestFit="1" customWidth="1"/>
    <col min="12044" max="12294" width="9.140625" style="65"/>
    <col min="12295" max="12296" width="9.85546875" style="65" bestFit="1" customWidth="1"/>
    <col min="12297" max="12297" width="12" style="65" bestFit="1" customWidth="1"/>
    <col min="12298" max="12298" width="10.28515625" style="65" bestFit="1" customWidth="1"/>
    <col min="12299" max="12299" width="12.28515625" style="65" bestFit="1" customWidth="1"/>
    <col min="12300" max="12550" width="9.140625" style="65"/>
    <col min="12551" max="12552" width="9.85546875" style="65" bestFit="1" customWidth="1"/>
    <col min="12553" max="12553" width="12" style="65" bestFit="1" customWidth="1"/>
    <col min="12554" max="12554" width="10.28515625" style="65" bestFit="1" customWidth="1"/>
    <col min="12555" max="12555" width="12.28515625" style="65" bestFit="1" customWidth="1"/>
    <col min="12556" max="12806" width="9.140625" style="65"/>
    <col min="12807" max="12808" width="9.85546875" style="65" bestFit="1" customWidth="1"/>
    <col min="12809" max="12809" width="12" style="65" bestFit="1" customWidth="1"/>
    <col min="12810" max="12810" width="10.28515625" style="65" bestFit="1" customWidth="1"/>
    <col min="12811" max="12811" width="12.28515625" style="65" bestFit="1" customWidth="1"/>
    <col min="12812" max="13062" width="9.140625" style="65"/>
    <col min="13063" max="13064" width="9.85546875" style="65" bestFit="1" customWidth="1"/>
    <col min="13065" max="13065" width="12" style="65" bestFit="1" customWidth="1"/>
    <col min="13066" max="13066" width="10.28515625" style="65" bestFit="1" customWidth="1"/>
    <col min="13067" max="13067" width="12.28515625" style="65" bestFit="1" customWidth="1"/>
    <col min="13068" max="13318" width="9.140625" style="65"/>
    <col min="13319" max="13320" width="9.85546875" style="65" bestFit="1" customWidth="1"/>
    <col min="13321" max="13321" width="12" style="65" bestFit="1" customWidth="1"/>
    <col min="13322" max="13322" width="10.28515625" style="65" bestFit="1" customWidth="1"/>
    <col min="13323" max="13323" width="12.28515625" style="65" bestFit="1" customWidth="1"/>
    <col min="13324" max="13574" width="9.140625" style="65"/>
    <col min="13575" max="13576" width="9.85546875" style="65" bestFit="1" customWidth="1"/>
    <col min="13577" max="13577" width="12" style="65" bestFit="1" customWidth="1"/>
    <col min="13578" max="13578" width="10.28515625" style="65" bestFit="1" customWidth="1"/>
    <col min="13579" max="13579" width="12.28515625" style="65" bestFit="1" customWidth="1"/>
    <col min="13580" max="13830" width="9.140625" style="65"/>
    <col min="13831" max="13832" width="9.85546875" style="65" bestFit="1" customWidth="1"/>
    <col min="13833" max="13833" width="12" style="65" bestFit="1" customWidth="1"/>
    <col min="13834" max="13834" width="10.28515625" style="65" bestFit="1" customWidth="1"/>
    <col min="13835" max="13835" width="12.28515625" style="65" bestFit="1" customWidth="1"/>
    <col min="13836" max="14086" width="9.140625" style="65"/>
    <col min="14087" max="14088" width="9.85546875" style="65" bestFit="1" customWidth="1"/>
    <col min="14089" max="14089" width="12" style="65" bestFit="1" customWidth="1"/>
    <col min="14090" max="14090" width="10.28515625" style="65" bestFit="1" customWidth="1"/>
    <col min="14091" max="14091" width="12.28515625" style="65" bestFit="1" customWidth="1"/>
    <col min="14092" max="14342" width="9.140625" style="65"/>
    <col min="14343" max="14344" width="9.85546875" style="65" bestFit="1" customWidth="1"/>
    <col min="14345" max="14345" width="12" style="65" bestFit="1" customWidth="1"/>
    <col min="14346" max="14346" width="10.28515625" style="65" bestFit="1" customWidth="1"/>
    <col min="14347" max="14347" width="12.28515625" style="65" bestFit="1" customWidth="1"/>
    <col min="14348" max="14598" width="9.140625" style="65"/>
    <col min="14599" max="14600" width="9.85546875" style="65" bestFit="1" customWidth="1"/>
    <col min="14601" max="14601" width="12" style="65" bestFit="1" customWidth="1"/>
    <col min="14602" max="14602" width="10.28515625" style="65" bestFit="1" customWidth="1"/>
    <col min="14603" max="14603" width="12.28515625" style="65" bestFit="1" customWidth="1"/>
    <col min="14604" max="14854" width="9.140625" style="65"/>
    <col min="14855" max="14856" width="9.85546875" style="65" bestFit="1" customWidth="1"/>
    <col min="14857" max="14857" width="12" style="65" bestFit="1" customWidth="1"/>
    <col min="14858" max="14858" width="10.28515625" style="65" bestFit="1" customWidth="1"/>
    <col min="14859" max="14859" width="12.28515625" style="65" bestFit="1" customWidth="1"/>
    <col min="14860" max="15110" width="9.140625" style="65"/>
    <col min="15111" max="15112" width="9.85546875" style="65" bestFit="1" customWidth="1"/>
    <col min="15113" max="15113" width="12" style="65" bestFit="1" customWidth="1"/>
    <col min="15114" max="15114" width="10.28515625" style="65" bestFit="1" customWidth="1"/>
    <col min="15115" max="15115" width="12.28515625" style="65" bestFit="1" customWidth="1"/>
    <col min="15116" max="15366" width="9.140625" style="65"/>
    <col min="15367" max="15368" width="9.85546875" style="65" bestFit="1" customWidth="1"/>
    <col min="15369" max="15369" width="12" style="65" bestFit="1" customWidth="1"/>
    <col min="15370" max="15370" width="10.28515625" style="65" bestFit="1" customWidth="1"/>
    <col min="15371" max="15371" width="12.28515625" style="65" bestFit="1" customWidth="1"/>
    <col min="15372" max="15622" width="9.140625" style="65"/>
    <col min="15623" max="15624" width="9.85546875" style="65" bestFit="1" customWidth="1"/>
    <col min="15625" max="15625" width="12" style="65" bestFit="1" customWidth="1"/>
    <col min="15626" max="15626" width="10.28515625" style="65" bestFit="1" customWidth="1"/>
    <col min="15627" max="15627" width="12.28515625" style="65" bestFit="1" customWidth="1"/>
    <col min="15628" max="15878" width="9.140625" style="65"/>
    <col min="15879" max="15880" width="9.85546875" style="65" bestFit="1" customWidth="1"/>
    <col min="15881" max="15881" width="12" style="65" bestFit="1" customWidth="1"/>
    <col min="15882" max="15882" width="10.28515625" style="65" bestFit="1" customWidth="1"/>
    <col min="15883" max="15883" width="12.28515625" style="65" bestFit="1" customWidth="1"/>
    <col min="15884" max="16134" width="9.140625" style="65"/>
    <col min="16135" max="16136" width="9.85546875" style="65" bestFit="1" customWidth="1"/>
    <col min="16137" max="16137" width="12" style="65" bestFit="1" customWidth="1"/>
    <col min="16138" max="16138" width="10.28515625" style="65" bestFit="1" customWidth="1"/>
    <col min="16139" max="16139" width="12.28515625" style="65" bestFit="1" customWidth="1"/>
    <col min="16140" max="16384" width="9.140625" style="65"/>
  </cols>
  <sheetData>
    <row r="1" spans="1:9" ht="12.75" customHeight="1" x14ac:dyDescent="0.2">
      <c r="A1" s="261" t="s">
        <v>154</v>
      </c>
      <c r="B1" s="290"/>
      <c r="C1" s="290"/>
      <c r="D1" s="290"/>
      <c r="E1" s="290"/>
      <c r="F1" s="290"/>
      <c r="G1" s="290"/>
      <c r="H1" s="290"/>
    </row>
    <row r="2" spans="1:9" ht="12.75" customHeight="1" x14ac:dyDescent="0.2">
      <c r="A2" s="263" t="s">
        <v>299</v>
      </c>
      <c r="B2" s="264"/>
      <c r="C2" s="264"/>
      <c r="D2" s="264"/>
      <c r="E2" s="264"/>
      <c r="F2" s="264"/>
      <c r="G2" s="264"/>
      <c r="H2" s="264"/>
    </row>
    <row r="3" spans="1:9" x14ac:dyDescent="0.2">
      <c r="A3" s="291" t="s">
        <v>282</v>
      </c>
      <c r="B3" s="292"/>
      <c r="C3" s="292"/>
      <c r="D3" s="292"/>
      <c r="E3" s="292"/>
      <c r="F3" s="292"/>
      <c r="G3" s="292"/>
      <c r="H3" s="292"/>
      <c r="I3" s="275"/>
    </row>
    <row r="4" spans="1:9" x14ac:dyDescent="0.2">
      <c r="A4" s="293" t="s">
        <v>298</v>
      </c>
      <c r="B4" s="294"/>
      <c r="C4" s="294"/>
      <c r="D4" s="294"/>
      <c r="E4" s="294"/>
      <c r="F4" s="294"/>
      <c r="G4" s="294"/>
      <c r="H4" s="294"/>
      <c r="I4" s="278"/>
    </row>
    <row r="5" spans="1:9" ht="45" x14ac:dyDescent="0.2">
      <c r="A5" s="295" t="s">
        <v>2</v>
      </c>
      <c r="B5" s="289"/>
      <c r="C5" s="289"/>
      <c r="D5" s="289"/>
      <c r="E5" s="289"/>
      <c r="F5" s="289"/>
      <c r="G5" s="77" t="s">
        <v>5</v>
      </c>
      <c r="H5" s="67" t="s">
        <v>194</v>
      </c>
      <c r="I5" s="67" t="s">
        <v>269</v>
      </c>
    </row>
    <row r="6" spans="1:9" x14ac:dyDescent="0.2">
      <c r="A6" s="288">
        <v>1</v>
      </c>
      <c r="B6" s="289"/>
      <c r="C6" s="289"/>
      <c r="D6" s="289"/>
      <c r="E6" s="289"/>
      <c r="F6" s="289"/>
      <c r="G6" s="66">
        <v>2</v>
      </c>
      <c r="H6" s="67" t="s">
        <v>6</v>
      </c>
      <c r="I6" s="67" t="s">
        <v>7</v>
      </c>
    </row>
    <row r="7" spans="1:9" x14ac:dyDescent="0.2">
      <c r="A7" s="297" t="s">
        <v>108</v>
      </c>
      <c r="B7" s="298"/>
      <c r="C7" s="298"/>
      <c r="D7" s="298"/>
      <c r="E7" s="298"/>
      <c r="F7" s="298"/>
      <c r="G7" s="298"/>
      <c r="H7" s="298"/>
      <c r="I7" s="298"/>
    </row>
    <row r="8" spans="1:9" x14ac:dyDescent="0.2">
      <c r="A8" s="296" t="s">
        <v>101</v>
      </c>
      <c r="B8" s="296"/>
      <c r="C8" s="296"/>
      <c r="D8" s="296"/>
      <c r="E8" s="296"/>
      <c r="F8" s="296"/>
      <c r="G8" s="68">
        <v>1</v>
      </c>
      <c r="H8" s="78">
        <v>0</v>
      </c>
      <c r="I8" s="78">
        <v>0</v>
      </c>
    </row>
    <row r="9" spans="1:9" x14ac:dyDescent="0.2">
      <c r="A9" s="296" t="s">
        <v>102</v>
      </c>
      <c r="B9" s="296"/>
      <c r="C9" s="296"/>
      <c r="D9" s="296"/>
      <c r="E9" s="296"/>
      <c r="F9" s="296"/>
      <c r="G9" s="68">
        <v>2</v>
      </c>
      <c r="H9" s="78">
        <v>0</v>
      </c>
      <c r="I9" s="78">
        <v>0</v>
      </c>
    </row>
    <row r="10" spans="1:9" x14ac:dyDescent="0.2">
      <c r="A10" s="296" t="s">
        <v>103</v>
      </c>
      <c r="B10" s="296"/>
      <c r="C10" s="296"/>
      <c r="D10" s="296"/>
      <c r="E10" s="296"/>
      <c r="F10" s="296"/>
      <c r="G10" s="68">
        <v>3</v>
      </c>
      <c r="H10" s="78">
        <v>0</v>
      </c>
      <c r="I10" s="78">
        <v>0</v>
      </c>
    </row>
    <row r="11" spans="1:9" x14ac:dyDescent="0.2">
      <c r="A11" s="296" t="s">
        <v>104</v>
      </c>
      <c r="B11" s="296"/>
      <c r="C11" s="296"/>
      <c r="D11" s="296"/>
      <c r="E11" s="296"/>
      <c r="F11" s="296"/>
      <c r="G11" s="68">
        <v>4</v>
      </c>
      <c r="H11" s="78">
        <v>0</v>
      </c>
      <c r="I11" s="78">
        <v>0</v>
      </c>
    </row>
    <row r="12" spans="1:9" x14ac:dyDescent="0.2">
      <c r="A12" s="296" t="s">
        <v>105</v>
      </c>
      <c r="B12" s="296"/>
      <c r="C12" s="296"/>
      <c r="D12" s="296"/>
      <c r="E12" s="296"/>
      <c r="F12" s="296"/>
      <c r="G12" s="68">
        <v>5</v>
      </c>
      <c r="H12" s="78">
        <v>0</v>
      </c>
      <c r="I12" s="78">
        <v>0</v>
      </c>
    </row>
    <row r="13" spans="1:9" ht="22.5" customHeight="1" x14ac:dyDescent="0.2">
      <c r="A13" s="296" t="s">
        <v>125</v>
      </c>
      <c r="B13" s="296"/>
      <c r="C13" s="296"/>
      <c r="D13" s="296"/>
      <c r="E13" s="296"/>
      <c r="F13" s="296"/>
      <c r="G13" s="68">
        <v>6</v>
      </c>
      <c r="H13" s="78">
        <v>0</v>
      </c>
      <c r="I13" s="78">
        <v>0</v>
      </c>
    </row>
    <row r="14" spans="1:9" x14ac:dyDescent="0.2">
      <c r="A14" s="296" t="s">
        <v>106</v>
      </c>
      <c r="B14" s="296"/>
      <c r="C14" s="296"/>
      <c r="D14" s="296"/>
      <c r="E14" s="296"/>
      <c r="F14" s="296"/>
      <c r="G14" s="68">
        <v>7</v>
      </c>
      <c r="H14" s="78">
        <v>0</v>
      </c>
      <c r="I14" s="78">
        <v>0</v>
      </c>
    </row>
    <row r="15" spans="1:9" x14ac:dyDescent="0.2">
      <c r="A15" s="296" t="s">
        <v>107</v>
      </c>
      <c r="B15" s="296"/>
      <c r="C15" s="296"/>
      <c r="D15" s="296"/>
      <c r="E15" s="296"/>
      <c r="F15" s="296"/>
      <c r="G15" s="68">
        <v>8</v>
      </c>
      <c r="H15" s="78">
        <v>0</v>
      </c>
      <c r="I15" s="78">
        <v>0</v>
      </c>
    </row>
    <row r="16" spans="1:9" x14ac:dyDescent="0.2">
      <c r="A16" s="297" t="s">
        <v>109</v>
      </c>
      <c r="B16" s="298"/>
      <c r="C16" s="298"/>
      <c r="D16" s="298"/>
      <c r="E16" s="298"/>
      <c r="F16" s="298"/>
      <c r="G16" s="298"/>
      <c r="H16" s="298"/>
      <c r="I16" s="298"/>
    </row>
    <row r="17" spans="1:9" x14ac:dyDescent="0.2">
      <c r="A17" s="296" t="s">
        <v>110</v>
      </c>
      <c r="B17" s="296"/>
      <c r="C17" s="296"/>
      <c r="D17" s="296"/>
      <c r="E17" s="296"/>
      <c r="F17" s="296"/>
      <c r="G17" s="68">
        <v>9</v>
      </c>
      <c r="H17" s="78">
        <v>467331</v>
      </c>
      <c r="I17" s="78">
        <v>741684</v>
      </c>
    </row>
    <row r="18" spans="1:9" x14ac:dyDescent="0.2">
      <c r="A18" s="296" t="s">
        <v>111</v>
      </c>
      <c r="B18" s="296"/>
      <c r="C18" s="296"/>
      <c r="D18" s="296"/>
      <c r="E18" s="296"/>
      <c r="F18" s="296"/>
      <c r="G18" s="68"/>
      <c r="H18" s="78"/>
      <c r="I18" s="78"/>
    </row>
    <row r="19" spans="1:9" x14ac:dyDescent="0.2">
      <c r="A19" s="296" t="s">
        <v>112</v>
      </c>
      <c r="B19" s="296"/>
      <c r="C19" s="296"/>
      <c r="D19" s="296"/>
      <c r="E19" s="296"/>
      <c r="F19" s="296"/>
      <c r="G19" s="68">
        <v>10</v>
      </c>
      <c r="H19" s="78">
        <v>582897</v>
      </c>
      <c r="I19" s="78">
        <v>1310867</v>
      </c>
    </row>
    <row r="20" spans="1:9" x14ac:dyDescent="0.2">
      <c r="A20" s="296" t="s">
        <v>113</v>
      </c>
      <c r="B20" s="296"/>
      <c r="C20" s="296"/>
      <c r="D20" s="296"/>
      <c r="E20" s="296"/>
      <c r="F20" s="296"/>
      <c r="G20" s="68">
        <v>11</v>
      </c>
      <c r="H20" s="78">
        <v>392524</v>
      </c>
      <c r="I20" s="78">
        <v>472150</v>
      </c>
    </row>
    <row r="21" spans="1:9" ht="23.25" customHeight="1" x14ac:dyDescent="0.2">
      <c r="A21" s="296" t="s">
        <v>114</v>
      </c>
      <c r="B21" s="296"/>
      <c r="C21" s="296"/>
      <c r="D21" s="296"/>
      <c r="E21" s="296"/>
      <c r="F21" s="296"/>
      <c r="G21" s="68">
        <v>12</v>
      </c>
      <c r="H21" s="78">
        <v>273508</v>
      </c>
      <c r="I21" s="78">
        <v>-21969</v>
      </c>
    </row>
    <row r="22" spans="1:9" x14ac:dyDescent="0.2">
      <c r="A22" s="296" t="s">
        <v>115</v>
      </c>
      <c r="B22" s="296"/>
      <c r="C22" s="296"/>
      <c r="D22" s="296"/>
      <c r="E22" s="296"/>
      <c r="F22" s="296"/>
      <c r="G22" s="68">
        <v>13</v>
      </c>
      <c r="H22" s="78">
        <v>-4</v>
      </c>
      <c r="I22" s="78">
        <v>-13</v>
      </c>
    </row>
    <row r="23" spans="1:9" x14ac:dyDescent="0.2">
      <c r="A23" s="296" t="s">
        <v>116</v>
      </c>
      <c r="B23" s="296"/>
      <c r="C23" s="296"/>
      <c r="D23" s="296"/>
      <c r="E23" s="296"/>
      <c r="F23" s="296"/>
      <c r="G23" s="68">
        <v>14</v>
      </c>
      <c r="H23" s="78">
        <v>0</v>
      </c>
      <c r="I23" s="78">
        <v>-67277</v>
      </c>
    </row>
    <row r="24" spans="1:9" x14ac:dyDescent="0.2">
      <c r="A24" s="297" t="s">
        <v>117</v>
      </c>
      <c r="B24" s="298"/>
      <c r="C24" s="298"/>
      <c r="D24" s="298"/>
      <c r="E24" s="298"/>
      <c r="F24" s="298"/>
      <c r="G24" s="298"/>
      <c r="H24" s="298"/>
      <c r="I24" s="298"/>
    </row>
    <row r="25" spans="1:9" x14ac:dyDescent="0.2">
      <c r="A25" s="296" t="s">
        <v>118</v>
      </c>
      <c r="B25" s="296"/>
      <c r="C25" s="296"/>
      <c r="D25" s="296"/>
      <c r="E25" s="296"/>
      <c r="F25" s="296"/>
      <c r="G25" s="68">
        <v>15</v>
      </c>
      <c r="H25" s="78">
        <v>-673667</v>
      </c>
      <c r="I25" s="78">
        <v>0</v>
      </c>
    </row>
    <row r="26" spans="1:9" x14ac:dyDescent="0.2">
      <c r="A26" s="296" t="s">
        <v>119</v>
      </c>
      <c r="B26" s="296"/>
      <c r="C26" s="296"/>
      <c r="D26" s="296"/>
      <c r="E26" s="296"/>
      <c r="F26" s="296"/>
      <c r="G26" s="68">
        <v>16</v>
      </c>
      <c r="H26" s="78">
        <v>7005</v>
      </c>
      <c r="I26" s="78">
        <v>-8150</v>
      </c>
    </row>
    <row r="27" spans="1:9" x14ac:dyDescent="0.2">
      <c r="A27" s="296" t="s">
        <v>120</v>
      </c>
      <c r="B27" s="296"/>
      <c r="C27" s="296"/>
      <c r="D27" s="296"/>
      <c r="E27" s="296"/>
      <c r="F27" s="296"/>
      <c r="G27" s="68">
        <v>17</v>
      </c>
      <c r="H27" s="78">
        <v>-23816300</v>
      </c>
      <c r="I27" s="78">
        <v>-8077796</v>
      </c>
    </row>
    <row r="28" spans="1:9" ht="25.5" customHeight="1" x14ac:dyDescent="0.2">
      <c r="A28" s="296" t="s">
        <v>121</v>
      </c>
      <c r="B28" s="296"/>
      <c r="C28" s="296"/>
      <c r="D28" s="296"/>
      <c r="E28" s="296"/>
      <c r="F28" s="296"/>
      <c r="G28" s="68">
        <v>18</v>
      </c>
      <c r="H28" s="78">
        <v>-9677326</v>
      </c>
      <c r="I28" s="78">
        <v>192504</v>
      </c>
    </row>
    <row r="29" spans="1:9" ht="23.25" customHeight="1" x14ac:dyDescent="0.2">
      <c r="A29" s="296" t="s">
        <v>122</v>
      </c>
      <c r="B29" s="296"/>
      <c r="C29" s="296"/>
      <c r="D29" s="296"/>
      <c r="E29" s="296"/>
      <c r="F29" s="296"/>
      <c r="G29" s="68">
        <v>19</v>
      </c>
      <c r="H29" s="78">
        <v>0</v>
      </c>
      <c r="I29" s="78">
        <v>0</v>
      </c>
    </row>
    <row r="30" spans="1:9" ht="27.75" customHeight="1" x14ac:dyDescent="0.2">
      <c r="A30" s="296" t="s">
        <v>123</v>
      </c>
      <c r="B30" s="296"/>
      <c r="C30" s="296"/>
      <c r="D30" s="296"/>
      <c r="E30" s="296"/>
      <c r="F30" s="296"/>
      <c r="G30" s="68">
        <v>20</v>
      </c>
      <c r="H30" s="78">
        <v>0</v>
      </c>
      <c r="I30" s="78">
        <v>0</v>
      </c>
    </row>
    <row r="31" spans="1:9" ht="27.75" customHeight="1" x14ac:dyDescent="0.2">
      <c r="A31" s="296" t="s">
        <v>124</v>
      </c>
      <c r="B31" s="296"/>
      <c r="C31" s="296"/>
      <c r="D31" s="296"/>
      <c r="E31" s="296"/>
      <c r="F31" s="296"/>
      <c r="G31" s="68">
        <v>21</v>
      </c>
      <c r="H31" s="78">
        <v>6012120</v>
      </c>
      <c r="I31" s="78">
        <v>1283227</v>
      </c>
    </row>
    <row r="32" spans="1:9" ht="29.25" customHeight="1" x14ac:dyDescent="0.2">
      <c r="A32" s="296" t="s">
        <v>126</v>
      </c>
      <c r="B32" s="296"/>
      <c r="C32" s="296"/>
      <c r="D32" s="296"/>
      <c r="E32" s="296"/>
      <c r="F32" s="296"/>
      <c r="G32" s="68">
        <v>22</v>
      </c>
      <c r="H32" s="78">
        <v>1366943</v>
      </c>
      <c r="I32" s="78">
        <v>-14446189</v>
      </c>
    </row>
    <row r="33" spans="1:9" x14ac:dyDescent="0.2">
      <c r="A33" s="296" t="s">
        <v>127</v>
      </c>
      <c r="B33" s="296"/>
      <c r="C33" s="296"/>
      <c r="D33" s="296"/>
      <c r="E33" s="296"/>
      <c r="F33" s="296"/>
      <c r="G33" s="68">
        <v>23</v>
      </c>
      <c r="H33" s="78">
        <v>-176263</v>
      </c>
      <c r="I33" s="78">
        <v>-111198</v>
      </c>
    </row>
    <row r="34" spans="1:9" x14ac:dyDescent="0.2">
      <c r="A34" s="296" t="s">
        <v>128</v>
      </c>
      <c r="B34" s="296"/>
      <c r="C34" s="296"/>
      <c r="D34" s="296"/>
      <c r="E34" s="296"/>
      <c r="F34" s="296"/>
      <c r="G34" s="68">
        <v>24</v>
      </c>
      <c r="H34" s="78">
        <v>-1551499</v>
      </c>
      <c r="I34" s="78">
        <v>-3406617</v>
      </c>
    </row>
    <row r="35" spans="1:9" x14ac:dyDescent="0.2">
      <c r="A35" s="296" t="s">
        <v>129</v>
      </c>
      <c r="B35" s="296"/>
      <c r="C35" s="296"/>
      <c r="D35" s="296"/>
      <c r="E35" s="296"/>
      <c r="F35" s="296"/>
      <c r="G35" s="68">
        <v>25</v>
      </c>
      <c r="H35" s="78">
        <v>-1986786</v>
      </c>
      <c r="I35" s="78">
        <v>-7311531</v>
      </c>
    </row>
    <row r="36" spans="1:9" x14ac:dyDescent="0.2">
      <c r="A36" s="296" t="s">
        <v>130</v>
      </c>
      <c r="B36" s="296"/>
      <c r="C36" s="296"/>
      <c r="D36" s="296"/>
      <c r="E36" s="296"/>
      <c r="F36" s="296"/>
      <c r="G36" s="68">
        <v>26</v>
      </c>
      <c r="H36" s="78">
        <v>-681013</v>
      </c>
      <c r="I36" s="78">
        <v>2262998</v>
      </c>
    </row>
    <row r="37" spans="1:9" x14ac:dyDescent="0.2">
      <c r="A37" s="296" t="s">
        <v>131</v>
      </c>
      <c r="B37" s="296"/>
      <c r="C37" s="296"/>
      <c r="D37" s="296"/>
      <c r="E37" s="296"/>
      <c r="F37" s="296"/>
      <c r="G37" s="68">
        <v>27</v>
      </c>
      <c r="H37" s="78">
        <v>-9399111</v>
      </c>
      <c r="I37" s="78">
        <v>8590795</v>
      </c>
    </row>
    <row r="38" spans="1:9" x14ac:dyDescent="0.2">
      <c r="A38" s="296" t="s">
        <v>132</v>
      </c>
      <c r="B38" s="296"/>
      <c r="C38" s="296"/>
      <c r="D38" s="296"/>
      <c r="E38" s="296"/>
      <c r="F38" s="296"/>
      <c r="G38" s="68">
        <v>28</v>
      </c>
      <c r="H38" s="78">
        <v>0</v>
      </c>
      <c r="I38" s="78">
        <v>0</v>
      </c>
    </row>
    <row r="39" spans="1:9" x14ac:dyDescent="0.2">
      <c r="A39" s="296" t="s">
        <v>133</v>
      </c>
      <c r="B39" s="296"/>
      <c r="C39" s="296"/>
      <c r="D39" s="296"/>
      <c r="E39" s="296"/>
      <c r="F39" s="296"/>
      <c r="G39" s="68">
        <v>29</v>
      </c>
      <c r="H39" s="78">
        <v>367687</v>
      </c>
      <c r="I39" s="78">
        <v>734395</v>
      </c>
    </row>
    <row r="40" spans="1:9" x14ac:dyDescent="0.2">
      <c r="A40" s="296" t="s">
        <v>134</v>
      </c>
      <c r="B40" s="296"/>
      <c r="C40" s="296"/>
      <c r="D40" s="296"/>
      <c r="E40" s="296"/>
      <c r="F40" s="296"/>
      <c r="G40" s="68">
        <v>30</v>
      </c>
      <c r="H40" s="78">
        <v>3173878</v>
      </c>
      <c r="I40" s="78">
        <v>3572230</v>
      </c>
    </row>
    <row r="41" spans="1:9" x14ac:dyDescent="0.2">
      <c r="A41" s="296" t="s">
        <v>135</v>
      </c>
      <c r="B41" s="296"/>
      <c r="C41" s="296"/>
      <c r="D41" s="296"/>
      <c r="E41" s="296"/>
      <c r="F41" s="296"/>
      <c r="G41" s="68">
        <v>31</v>
      </c>
      <c r="H41" s="78">
        <v>10666</v>
      </c>
      <c r="I41" s="78">
        <v>16630</v>
      </c>
    </row>
    <row r="42" spans="1:9" x14ac:dyDescent="0.2">
      <c r="A42" s="296" t="s">
        <v>136</v>
      </c>
      <c r="B42" s="296"/>
      <c r="C42" s="296"/>
      <c r="D42" s="296"/>
      <c r="E42" s="296"/>
      <c r="F42" s="296"/>
      <c r="G42" s="68">
        <v>32</v>
      </c>
      <c r="H42" s="78">
        <v>-164803</v>
      </c>
      <c r="I42" s="78">
        <v>-145576</v>
      </c>
    </row>
    <row r="43" spans="1:9" x14ac:dyDescent="0.2">
      <c r="A43" s="296" t="s">
        <v>137</v>
      </c>
      <c r="B43" s="296"/>
      <c r="C43" s="296"/>
      <c r="D43" s="296"/>
      <c r="E43" s="296"/>
      <c r="F43" s="296"/>
      <c r="G43" s="68">
        <v>33</v>
      </c>
      <c r="H43" s="78">
        <v>-108470</v>
      </c>
      <c r="I43" s="78">
        <v>-111604</v>
      </c>
    </row>
    <row r="44" spans="1:9" ht="13.5" customHeight="1" x14ac:dyDescent="0.2">
      <c r="A44" s="299" t="s">
        <v>138</v>
      </c>
      <c r="B44" s="299"/>
      <c r="C44" s="299"/>
      <c r="D44" s="299"/>
      <c r="E44" s="299"/>
      <c r="F44" s="299"/>
      <c r="G44" s="68">
        <v>34</v>
      </c>
      <c r="H44" s="79">
        <f>SUM(H25:H43)+SUM(H17:H23)+SUM(H8:H15)</f>
        <v>-35580683</v>
      </c>
      <c r="I44" s="79">
        <f>SUM(I25:I43)+SUM(I17:I23)+SUM(I8:I15)</f>
        <v>-14530440</v>
      </c>
    </row>
    <row r="45" spans="1:9" x14ac:dyDescent="0.2">
      <c r="A45" s="297" t="s">
        <v>15</v>
      </c>
      <c r="B45" s="298"/>
      <c r="C45" s="298"/>
      <c r="D45" s="298"/>
      <c r="E45" s="298"/>
      <c r="F45" s="298"/>
      <c r="G45" s="298"/>
      <c r="H45" s="298"/>
      <c r="I45" s="298"/>
    </row>
    <row r="46" spans="1:9" ht="24.75" customHeight="1" x14ac:dyDescent="0.2">
      <c r="A46" s="296" t="s">
        <v>139</v>
      </c>
      <c r="B46" s="296"/>
      <c r="C46" s="296"/>
      <c r="D46" s="296"/>
      <c r="E46" s="296"/>
      <c r="F46" s="296"/>
      <c r="G46" s="68">
        <v>35</v>
      </c>
      <c r="H46" s="78">
        <v>-157659</v>
      </c>
      <c r="I46" s="78">
        <v>-87440</v>
      </c>
    </row>
    <row r="47" spans="1:9" ht="26.25" customHeight="1" x14ac:dyDescent="0.2">
      <c r="A47" s="296" t="s">
        <v>140</v>
      </c>
      <c r="B47" s="296"/>
      <c r="C47" s="296"/>
      <c r="D47" s="296"/>
      <c r="E47" s="296"/>
      <c r="F47" s="296"/>
      <c r="G47" s="68">
        <v>36</v>
      </c>
      <c r="H47" s="78">
        <v>0</v>
      </c>
      <c r="I47" s="78">
        <v>0</v>
      </c>
    </row>
    <row r="48" spans="1:9" ht="24" customHeight="1" x14ac:dyDescent="0.2">
      <c r="A48" s="296" t="s">
        <v>141</v>
      </c>
      <c r="B48" s="296"/>
      <c r="C48" s="296"/>
      <c r="D48" s="296"/>
      <c r="E48" s="296"/>
      <c r="F48" s="296"/>
      <c r="G48" s="68">
        <v>37</v>
      </c>
      <c r="H48" s="78">
        <v>0</v>
      </c>
      <c r="I48" s="78">
        <v>0</v>
      </c>
    </row>
    <row r="49" spans="1:9" x14ac:dyDescent="0.2">
      <c r="A49" s="296" t="s">
        <v>142</v>
      </c>
      <c r="B49" s="296"/>
      <c r="C49" s="296"/>
      <c r="D49" s="296"/>
      <c r="E49" s="296"/>
      <c r="F49" s="296"/>
      <c r="G49" s="68">
        <v>38</v>
      </c>
      <c r="H49" s="78">
        <v>0</v>
      </c>
      <c r="I49" s="78">
        <v>0</v>
      </c>
    </row>
    <row r="50" spans="1:9" x14ac:dyDescent="0.2">
      <c r="A50" s="296" t="s">
        <v>143</v>
      </c>
      <c r="B50" s="296"/>
      <c r="C50" s="296"/>
      <c r="D50" s="296"/>
      <c r="E50" s="296"/>
      <c r="F50" s="296"/>
      <c r="G50" s="68">
        <v>39</v>
      </c>
      <c r="H50" s="78">
        <v>0</v>
      </c>
      <c r="I50" s="78">
        <v>128096</v>
      </c>
    </row>
    <row r="51" spans="1:9" x14ac:dyDescent="0.2">
      <c r="A51" s="299" t="s">
        <v>144</v>
      </c>
      <c r="B51" s="299"/>
      <c r="C51" s="299"/>
      <c r="D51" s="299"/>
      <c r="E51" s="299"/>
      <c r="F51" s="299"/>
      <c r="G51" s="68">
        <v>40</v>
      </c>
      <c r="H51" s="79">
        <f>SUM(H46:H50)</f>
        <v>-157659</v>
      </c>
      <c r="I51" s="79">
        <f>SUM(I46:I50)</f>
        <v>40656</v>
      </c>
    </row>
    <row r="52" spans="1:9" x14ac:dyDescent="0.2">
      <c r="A52" s="297" t="s">
        <v>16</v>
      </c>
      <c r="B52" s="298"/>
      <c r="C52" s="298"/>
      <c r="D52" s="298"/>
      <c r="E52" s="298"/>
      <c r="F52" s="298"/>
      <c r="G52" s="298"/>
      <c r="H52" s="298"/>
      <c r="I52" s="298"/>
    </row>
    <row r="53" spans="1:9" ht="23.25" customHeight="1" x14ac:dyDescent="0.2">
      <c r="A53" s="296" t="s">
        <v>145</v>
      </c>
      <c r="B53" s="296"/>
      <c r="C53" s="296"/>
      <c r="D53" s="296"/>
      <c r="E53" s="296"/>
      <c r="F53" s="296"/>
      <c r="G53" s="68">
        <v>41</v>
      </c>
      <c r="H53" s="78">
        <v>3060494</v>
      </c>
      <c r="I53" s="78">
        <v>-409148</v>
      </c>
    </row>
    <row r="54" spans="1:9" x14ac:dyDescent="0.2">
      <c r="A54" s="296" t="s">
        <v>146</v>
      </c>
      <c r="B54" s="296"/>
      <c r="C54" s="296"/>
      <c r="D54" s="296"/>
      <c r="E54" s="296"/>
      <c r="F54" s="296"/>
      <c r="G54" s="68">
        <v>42</v>
      </c>
      <c r="H54" s="78">
        <v>7005125</v>
      </c>
      <c r="I54" s="78">
        <v>24509</v>
      </c>
    </row>
    <row r="55" spans="1:9" x14ac:dyDescent="0.2">
      <c r="A55" s="301" t="s">
        <v>147</v>
      </c>
      <c r="B55" s="301"/>
      <c r="C55" s="301"/>
      <c r="D55" s="301"/>
      <c r="E55" s="301"/>
      <c r="F55" s="301"/>
      <c r="G55" s="68">
        <v>43</v>
      </c>
      <c r="H55" s="78">
        <v>0</v>
      </c>
      <c r="I55" s="78">
        <v>0</v>
      </c>
    </row>
    <row r="56" spans="1:9" x14ac:dyDescent="0.2">
      <c r="A56" s="301" t="s">
        <v>148</v>
      </c>
      <c r="B56" s="301"/>
      <c r="C56" s="301"/>
      <c r="D56" s="301"/>
      <c r="E56" s="301"/>
      <c r="F56" s="301"/>
      <c r="G56" s="68">
        <v>44</v>
      </c>
      <c r="H56" s="78">
        <v>0</v>
      </c>
      <c r="I56" s="78">
        <v>0</v>
      </c>
    </row>
    <row r="57" spans="1:9" x14ac:dyDescent="0.2">
      <c r="A57" s="296" t="s">
        <v>149</v>
      </c>
      <c r="B57" s="296"/>
      <c r="C57" s="296"/>
      <c r="D57" s="296"/>
      <c r="E57" s="296"/>
      <c r="F57" s="296"/>
      <c r="G57" s="68">
        <v>45</v>
      </c>
      <c r="H57" s="78">
        <v>0</v>
      </c>
      <c r="I57" s="78">
        <v>0</v>
      </c>
    </row>
    <row r="58" spans="1:9" x14ac:dyDescent="0.2">
      <c r="A58" s="296" t="s">
        <v>150</v>
      </c>
      <c r="B58" s="296"/>
      <c r="C58" s="296"/>
      <c r="D58" s="296"/>
      <c r="E58" s="296"/>
      <c r="F58" s="296"/>
      <c r="G58" s="68">
        <v>46</v>
      </c>
      <c r="H58" s="78">
        <v>0</v>
      </c>
      <c r="I58" s="78">
        <v>0</v>
      </c>
    </row>
    <row r="59" spans="1:9" x14ac:dyDescent="0.2">
      <c r="A59" s="299" t="s">
        <v>152</v>
      </c>
      <c r="B59" s="296"/>
      <c r="C59" s="296"/>
      <c r="D59" s="296"/>
      <c r="E59" s="296"/>
      <c r="F59" s="296"/>
      <c r="G59" s="68">
        <v>47</v>
      </c>
      <c r="H59" s="79">
        <f>H53+H54+H55+H56+H57+H58</f>
        <v>10065619</v>
      </c>
      <c r="I59" s="79">
        <f>I53+I54+I55+I56+I57+I58</f>
        <v>-384639</v>
      </c>
    </row>
    <row r="60" spans="1:9" ht="25.5" customHeight="1" x14ac:dyDescent="0.2">
      <c r="A60" s="299" t="s">
        <v>151</v>
      </c>
      <c r="B60" s="299"/>
      <c r="C60" s="299"/>
      <c r="D60" s="299"/>
      <c r="E60" s="299"/>
      <c r="F60" s="299"/>
      <c r="G60" s="68">
        <v>48</v>
      </c>
      <c r="H60" s="79">
        <f>H44+H51+H59</f>
        <v>-25672723</v>
      </c>
      <c r="I60" s="79">
        <f>I44+I51+I59</f>
        <v>-14874423</v>
      </c>
    </row>
    <row r="61" spans="1:9" x14ac:dyDescent="0.2">
      <c r="A61" s="299" t="s">
        <v>195</v>
      </c>
      <c r="B61" s="296"/>
      <c r="C61" s="296"/>
      <c r="D61" s="296"/>
      <c r="E61" s="296"/>
      <c r="F61" s="296"/>
      <c r="G61" s="68">
        <v>49</v>
      </c>
      <c r="H61" s="80">
        <v>98805188</v>
      </c>
      <c r="I61" s="80">
        <v>150297874</v>
      </c>
    </row>
    <row r="62" spans="1:9" x14ac:dyDescent="0.2">
      <c r="A62" s="296" t="s">
        <v>153</v>
      </c>
      <c r="B62" s="296"/>
      <c r="C62" s="296"/>
      <c r="D62" s="296"/>
      <c r="E62" s="296"/>
      <c r="F62" s="296"/>
      <c r="G62" s="68">
        <v>50</v>
      </c>
      <c r="H62" s="80">
        <v>0</v>
      </c>
      <c r="I62" s="80">
        <v>0</v>
      </c>
    </row>
    <row r="63" spans="1:9" x14ac:dyDescent="0.2">
      <c r="A63" s="300" t="s">
        <v>196</v>
      </c>
      <c r="B63" s="301"/>
      <c r="C63" s="301"/>
      <c r="D63" s="301"/>
      <c r="E63" s="301"/>
      <c r="F63" s="301"/>
      <c r="G63" s="68">
        <v>51</v>
      </c>
      <c r="H63" s="79">
        <f>H60+H61+H62</f>
        <v>73132465</v>
      </c>
      <c r="I63" s="79">
        <f>I60+I61+I62</f>
        <v>135423451</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10" zoomScaleNormal="100" zoomScaleSheetLayoutView="100" workbookViewId="0">
      <selection activeCell="R26" sqref="R26"/>
    </sheetView>
  </sheetViews>
  <sheetFormatPr defaultRowHeight="12.75" x14ac:dyDescent="0.2"/>
  <cols>
    <col min="1" max="2" width="9.140625" style="72"/>
    <col min="3" max="3" width="20.85546875" style="72" customWidth="1"/>
    <col min="4" max="4" width="9.140625" style="72"/>
    <col min="5" max="5" width="9.140625" style="82" customWidth="1"/>
    <col min="6" max="6" width="10.140625" style="82" customWidth="1"/>
    <col min="7" max="7" width="9.140625" style="82" customWidth="1"/>
    <col min="8" max="9" width="9.85546875" style="82" customWidth="1"/>
    <col min="10" max="15" width="9.140625" style="82" customWidth="1"/>
    <col min="16" max="16" width="10" style="82" customWidth="1"/>
    <col min="17" max="18" width="9.140625" style="82" customWidth="1"/>
    <col min="19" max="264" width="9.140625" style="72"/>
    <col min="265" max="265" width="10.140625" style="72" bestFit="1" customWidth="1"/>
    <col min="266" max="269" width="9.140625" style="72"/>
    <col min="270" max="271" width="9.85546875" style="72" bestFit="1" customWidth="1"/>
    <col min="272" max="520" width="9.140625" style="72"/>
    <col min="521" max="521" width="10.140625" style="72" bestFit="1" customWidth="1"/>
    <col min="522" max="525" width="9.140625" style="72"/>
    <col min="526" max="527" width="9.85546875" style="72" bestFit="1" customWidth="1"/>
    <col min="528" max="776" width="9.140625" style="72"/>
    <col min="777" max="777" width="10.140625" style="72" bestFit="1" customWidth="1"/>
    <col min="778" max="781" width="9.140625" style="72"/>
    <col min="782" max="783" width="9.85546875" style="72" bestFit="1" customWidth="1"/>
    <col min="784" max="1032" width="9.140625" style="72"/>
    <col min="1033" max="1033" width="10.140625" style="72" bestFit="1" customWidth="1"/>
    <col min="1034" max="1037" width="9.140625" style="72"/>
    <col min="1038" max="1039" width="9.85546875" style="72" bestFit="1" customWidth="1"/>
    <col min="1040" max="1288" width="9.140625" style="72"/>
    <col min="1289" max="1289" width="10.140625" style="72" bestFit="1" customWidth="1"/>
    <col min="1290" max="1293" width="9.140625" style="72"/>
    <col min="1294" max="1295" width="9.85546875" style="72" bestFit="1" customWidth="1"/>
    <col min="1296" max="1544" width="9.140625" style="72"/>
    <col min="1545" max="1545" width="10.140625" style="72" bestFit="1" customWidth="1"/>
    <col min="1546" max="1549" width="9.140625" style="72"/>
    <col min="1550" max="1551" width="9.85546875" style="72" bestFit="1" customWidth="1"/>
    <col min="1552" max="1800" width="9.140625" style="72"/>
    <col min="1801" max="1801" width="10.140625" style="72" bestFit="1" customWidth="1"/>
    <col min="1802" max="1805" width="9.140625" style="72"/>
    <col min="1806" max="1807" width="9.85546875" style="72" bestFit="1" customWidth="1"/>
    <col min="1808" max="2056" width="9.140625" style="72"/>
    <col min="2057" max="2057" width="10.140625" style="72" bestFit="1" customWidth="1"/>
    <col min="2058" max="2061" width="9.140625" style="72"/>
    <col min="2062" max="2063" width="9.85546875" style="72" bestFit="1" customWidth="1"/>
    <col min="2064" max="2312" width="9.140625" style="72"/>
    <col min="2313" max="2313" width="10.140625" style="72" bestFit="1" customWidth="1"/>
    <col min="2314" max="2317" width="9.140625" style="72"/>
    <col min="2318" max="2319" width="9.85546875" style="72" bestFit="1" customWidth="1"/>
    <col min="2320" max="2568" width="9.140625" style="72"/>
    <col min="2569" max="2569" width="10.140625" style="72" bestFit="1" customWidth="1"/>
    <col min="2570" max="2573" width="9.140625" style="72"/>
    <col min="2574" max="2575" width="9.85546875" style="72" bestFit="1" customWidth="1"/>
    <col min="2576" max="2824" width="9.140625" style="72"/>
    <col min="2825" max="2825" width="10.140625" style="72" bestFit="1" customWidth="1"/>
    <col min="2826" max="2829" width="9.140625" style="72"/>
    <col min="2830" max="2831" width="9.85546875" style="72" bestFit="1" customWidth="1"/>
    <col min="2832" max="3080" width="9.140625" style="72"/>
    <col min="3081" max="3081" width="10.140625" style="72" bestFit="1" customWidth="1"/>
    <col min="3082" max="3085" width="9.140625" style="72"/>
    <col min="3086" max="3087" width="9.85546875" style="72" bestFit="1" customWidth="1"/>
    <col min="3088" max="3336" width="9.140625" style="72"/>
    <col min="3337" max="3337" width="10.140625" style="72" bestFit="1" customWidth="1"/>
    <col min="3338" max="3341" width="9.140625" style="72"/>
    <col min="3342" max="3343" width="9.85546875" style="72" bestFit="1" customWidth="1"/>
    <col min="3344" max="3592" width="9.140625" style="72"/>
    <col min="3593" max="3593" width="10.140625" style="72" bestFit="1" customWidth="1"/>
    <col min="3594" max="3597" width="9.140625" style="72"/>
    <col min="3598" max="3599" width="9.85546875" style="72" bestFit="1" customWidth="1"/>
    <col min="3600" max="3848" width="9.140625" style="72"/>
    <col min="3849" max="3849" width="10.140625" style="72" bestFit="1" customWidth="1"/>
    <col min="3850" max="3853" width="9.140625" style="72"/>
    <col min="3854" max="3855" width="9.85546875" style="72" bestFit="1" customWidth="1"/>
    <col min="3856" max="4104" width="9.140625" style="72"/>
    <col min="4105" max="4105" width="10.140625" style="72" bestFit="1" customWidth="1"/>
    <col min="4106" max="4109" width="9.140625" style="72"/>
    <col min="4110" max="4111" width="9.85546875" style="72" bestFit="1" customWidth="1"/>
    <col min="4112" max="4360" width="9.140625" style="72"/>
    <col min="4361" max="4361" width="10.140625" style="72" bestFit="1" customWidth="1"/>
    <col min="4362" max="4365" width="9.140625" style="72"/>
    <col min="4366" max="4367" width="9.85546875" style="72" bestFit="1" customWidth="1"/>
    <col min="4368" max="4616" width="9.140625" style="72"/>
    <col min="4617" max="4617" width="10.140625" style="72" bestFit="1" customWidth="1"/>
    <col min="4618" max="4621" width="9.140625" style="72"/>
    <col min="4622" max="4623" width="9.85546875" style="72" bestFit="1" customWidth="1"/>
    <col min="4624" max="4872" width="9.140625" style="72"/>
    <col min="4873" max="4873" width="10.140625" style="72" bestFit="1" customWidth="1"/>
    <col min="4874" max="4877" width="9.140625" style="72"/>
    <col min="4878" max="4879" width="9.85546875" style="72" bestFit="1" customWidth="1"/>
    <col min="4880" max="5128" width="9.140625" style="72"/>
    <col min="5129" max="5129" width="10.140625" style="72" bestFit="1" customWidth="1"/>
    <col min="5130" max="5133" width="9.140625" style="72"/>
    <col min="5134" max="5135" width="9.85546875" style="72" bestFit="1" customWidth="1"/>
    <col min="5136" max="5384" width="9.140625" style="72"/>
    <col min="5385" max="5385" width="10.140625" style="72" bestFit="1" customWidth="1"/>
    <col min="5386" max="5389" width="9.140625" style="72"/>
    <col min="5390" max="5391" width="9.85546875" style="72" bestFit="1" customWidth="1"/>
    <col min="5392" max="5640" width="9.140625" style="72"/>
    <col min="5641" max="5641" width="10.140625" style="72" bestFit="1" customWidth="1"/>
    <col min="5642" max="5645" width="9.140625" style="72"/>
    <col min="5646" max="5647" width="9.85546875" style="72" bestFit="1" customWidth="1"/>
    <col min="5648" max="5896" width="9.140625" style="72"/>
    <col min="5897" max="5897" width="10.140625" style="72" bestFit="1" customWidth="1"/>
    <col min="5898" max="5901" width="9.140625" style="72"/>
    <col min="5902" max="5903" width="9.85546875" style="72" bestFit="1" customWidth="1"/>
    <col min="5904" max="6152" width="9.140625" style="72"/>
    <col min="6153" max="6153" width="10.140625" style="72" bestFit="1" customWidth="1"/>
    <col min="6154" max="6157" width="9.140625" style="72"/>
    <col min="6158" max="6159" width="9.85546875" style="72" bestFit="1" customWidth="1"/>
    <col min="6160" max="6408" width="9.140625" style="72"/>
    <col min="6409" max="6409" width="10.140625" style="72" bestFit="1" customWidth="1"/>
    <col min="6410" max="6413" width="9.140625" style="72"/>
    <col min="6414" max="6415" width="9.85546875" style="72" bestFit="1" customWidth="1"/>
    <col min="6416" max="6664" width="9.140625" style="72"/>
    <col min="6665" max="6665" width="10.140625" style="72" bestFit="1" customWidth="1"/>
    <col min="6666" max="6669" width="9.140625" style="72"/>
    <col min="6670" max="6671" width="9.85546875" style="72" bestFit="1" customWidth="1"/>
    <col min="6672" max="6920" width="9.140625" style="72"/>
    <col min="6921" max="6921" width="10.140625" style="72" bestFit="1" customWidth="1"/>
    <col min="6922" max="6925" width="9.140625" style="72"/>
    <col min="6926" max="6927" width="9.85546875" style="72" bestFit="1" customWidth="1"/>
    <col min="6928" max="7176" width="9.140625" style="72"/>
    <col min="7177" max="7177" width="10.140625" style="72" bestFit="1" customWidth="1"/>
    <col min="7178" max="7181" width="9.140625" style="72"/>
    <col min="7182" max="7183" width="9.85546875" style="72" bestFit="1" customWidth="1"/>
    <col min="7184" max="7432" width="9.140625" style="72"/>
    <col min="7433" max="7433" width="10.140625" style="72" bestFit="1" customWidth="1"/>
    <col min="7434" max="7437" width="9.140625" style="72"/>
    <col min="7438" max="7439" width="9.85546875" style="72" bestFit="1" customWidth="1"/>
    <col min="7440" max="7688" width="9.140625" style="72"/>
    <col min="7689" max="7689" width="10.140625" style="72" bestFit="1" customWidth="1"/>
    <col min="7690" max="7693" width="9.140625" style="72"/>
    <col min="7694" max="7695" width="9.85546875" style="72" bestFit="1" customWidth="1"/>
    <col min="7696" max="7944" width="9.140625" style="72"/>
    <col min="7945" max="7945" width="10.140625" style="72" bestFit="1" customWidth="1"/>
    <col min="7946" max="7949" width="9.140625" style="72"/>
    <col min="7950" max="7951" width="9.85546875" style="72" bestFit="1" customWidth="1"/>
    <col min="7952" max="8200" width="9.140625" style="72"/>
    <col min="8201" max="8201" width="10.140625" style="72" bestFit="1" customWidth="1"/>
    <col min="8202" max="8205" width="9.140625" style="72"/>
    <col min="8206" max="8207" width="9.85546875" style="72" bestFit="1" customWidth="1"/>
    <col min="8208" max="8456" width="9.140625" style="72"/>
    <col min="8457" max="8457" width="10.140625" style="72" bestFit="1" customWidth="1"/>
    <col min="8458" max="8461" width="9.140625" style="72"/>
    <col min="8462" max="8463" width="9.85546875" style="72" bestFit="1" customWidth="1"/>
    <col min="8464" max="8712" width="9.140625" style="72"/>
    <col min="8713" max="8713" width="10.140625" style="72" bestFit="1" customWidth="1"/>
    <col min="8714" max="8717" width="9.140625" style="72"/>
    <col min="8718" max="8719" width="9.85546875" style="72" bestFit="1" customWidth="1"/>
    <col min="8720" max="8968" width="9.140625" style="72"/>
    <col min="8969" max="8969" width="10.140625" style="72" bestFit="1" customWidth="1"/>
    <col min="8970" max="8973" width="9.140625" style="72"/>
    <col min="8974" max="8975" width="9.85546875" style="72" bestFit="1" customWidth="1"/>
    <col min="8976" max="9224" width="9.140625" style="72"/>
    <col min="9225" max="9225" width="10.140625" style="72" bestFit="1" customWidth="1"/>
    <col min="9226" max="9229" width="9.140625" style="72"/>
    <col min="9230" max="9231" width="9.85546875" style="72" bestFit="1" customWidth="1"/>
    <col min="9232" max="9480" width="9.140625" style="72"/>
    <col min="9481" max="9481" width="10.140625" style="72" bestFit="1" customWidth="1"/>
    <col min="9482" max="9485" width="9.140625" style="72"/>
    <col min="9486" max="9487" width="9.85546875" style="72" bestFit="1" customWidth="1"/>
    <col min="9488" max="9736" width="9.140625" style="72"/>
    <col min="9737" max="9737" width="10.140625" style="72" bestFit="1" customWidth="1"/>
    <col min="9738" max="9741" width="9.140625" style="72"/>
    <col min="9742" max="9743" width="9.85546875" style="72" bestFit="1" customWidth="1"/>
    <col min="9744" max="9992" width="9.140625" style="72"/>
    <col min="9993" max="9993" width="10.140625" style="72" bestFit="1" customWidth="1"/>
    <col min="9994" max="9997" width="9.140625" style="72"/>
    <col min="9998" max="9999" width="9.85546875" style="72" bestFit="1" customWidth="1"/>
    <col min="10000" max="10248" width="9.140625" style="72"/>
    <col min="10249" max="10249" width="10.140625" style="72" bestFit="1" customWidth="1"/>
    <col min="10250" max="10253" width="9.140625" style="72"/>
    <col min="10254" max="10255" width="9.85546875" style="72" bestFit="1" customWidth="1"/>
    <col min="10256" max="10504" width="9.140625" style="72"/>
    <col min="10505" max="10505" width="10.140625" style="72" bestFit="1" customWidth="1"/>
    <col min="10506" max="10509" width="9.140625" style="72"/>
    <col min="10510" max="10511" width="9.85546875" style="72" bestFit="1" customWidth="1"/>
    <col min="10512" max="10760" width="9.140625" style="72"/>
    <col min="10761" max="10761" width="10.140625" style="72" bestFit="1" customWidth="1"/>
    <col min="10762" max="10765" width="9.140625" style="72"/>
    <col min="10766" max="10767" width="9.85546875" style="72" bestFit="1" customWidth="1"/>
    <col min="10768" max="11016" width="9.140625" style="72"/>
    <col min="11017" max="11017" width="10.140625" style="72" bestFit="1" customWidth="1"/>
    <col min="11018" max="11021" width="9.140625" style="72"/>
    <col min="11022" max="11023" width="9.85546875" style="72" bestFit="1" customWidth="1"/>
    <col min="11024" max="11272" width="9.140625" style="72"/>
    <col min="11273" max="11273" width="10.140625" style="72" bestFit="1" customWidth="1"/>
    <col min="11274" max="11277" width="9.140625" style="72"/>
    <col min="11278" max="11279" width="9.85546875" style="72" bestFit="1" customWidth="1"/>
    <col min="11280" max="11528" width="9.140625" style="72"/>
    <col min="11529" max="11529" width="10.140625" style="72" bestFit="1" customWidth="1"/>
    <col min="11530" max="11533" width="9.140625" style="72"/>
    <col min="11534" max="11535" width="9.85546875" style="72" bestFit="1" customWidth="1"/>
    <col min="11536" max="11784" width="9.140625" style="72"/>
    <col min="11785" max="11785" width="10.140625" style="72" bestFit="1" customWidth="1"/>
    <col min="11786" max="11789" width="9.140625" style="72"/>
    <col min="11790" max="11791" width="9.85546875" style="72" bestFit="1" customWidth="1"/>
    <col min="11792" max="12040" width="9.140625" style="72"/>
    <col min="12041" max="12041" width="10.140625" style="72" bestFit="1" customWidth="1"/>
    <col min="12042" max="12045" width="9.140625" style="72"/>
    <col min="12046" max="12047" width="9.85546875" style="72" bestFit="1" customWidth="1"/>
    <col min="12048" max="12296" width="9.140625" style="72"/>
    <col min="12297" max="12297" width="10.140625" style="72" bestFit="1" customWidth="1"/>
    <col min="12298" max="12301" width="9.140625" style="72"/>
    <col min="12302" max="12303" width="9.85546875" style="72" bestFit="1" customWidth="1"/>
    <col min="12304" max="12552" width="9.140625" style="72"/>
    <col min="12553" max="12553" width="10.140625" style="72" bestFit="1" customWidth="1"/>
    <col min="12554" max="12557" width="9.140625" style="72"/>
    <col min="12558" max="12559" width="9.85546875" style="72" bestFit="1" customWidth="1"/>
    <col min="12560" max="12808" width="9.140625" style="72"/>
    <col min="12809" max="12809" width="10.140625" style="72" bestFit="1" customWidth="1"/>
    <col min="12810" max="12813" width="9.140625" style="72"/>
    <col min="12814" max="12815" width="9.85546875" style="72" bestFit="1" customWidth="1"/>
    <col min="12816" max="13064" width="9.140625" style="72"/>
    <col min="13065" max="13065" width="10.140625" style="72" bestFit="1" customWidth="1"/>
    <col min="13066" max="13069" width="9.140625" style="72"/>
    <col min="13070" max="13071" width="9.85546875" style="72" bestFit="1" customWidth="1"/>
    <col min="13072" max="13320" width="9.140625" style="72"/>
    <col min="13321" max="13321" width="10.140625" style="72" bestFit="1" customWidth="1"/>
    <col min="13322" max="13325" width="9.140625" style="72"/>
    <col min="13326" max="13327" width="9.85546875" style="72" bestFit="1" customWidth="1"/>
    <col min="13328" max="13576" width="9.140625" style="72"/>
    <col min="13577" max="13577" width="10.140625" style="72" bestFit="1" customWidth="1"/>
    <col min="13578" max="13581" width="9.140625" style="72"/>
    <col min="13582" max="13583" width="9.85546875" style="72" bestFit="1" customWidth="1"/>
    <col min="13584" max="13832" width="9.140625" style="72"/>
    <col min="13833" max="13833" width="10.140625" style="72" bestFit="1" customWidth="1"/>
    <col min="13834" max="13837" width="9.140625" style="72"/>
    <col min="13838" max="13839" width="9.85546875" style="72" bestFit="1" customWidth="1"/>
    <col min="13840" max="14088" width="9.140625" style="72"/>
    <col min="14089" max="14089" width="10.140625" style="72" bestFit="1" customWidth="1"/>
    <col min="14090" max="14093" width="9.140625" style="72"/>
    <col min="14094" max="14095" width="9.85546875" style="72" bestFit="1" customWidth="1"/>
    <col min="14096" max="14344" width="9.140625" style="72"/>
    <col min="14345" max="14345" width="10.140625" style="72" bestFit="1" customWidth="1"/>
    <col min="14346" max="14349" width="9.140625" style="72"/>
    <col min="14350" max="14351" width="9.85546875" style="72" bestFit="1" customWidth="1"/>
    <col min="14352" max="14600" width="9.140625" style="72"/>
    <col min="14601" max="14601" width="10.140625" style="72" bestFit="1" customWidth="1"/>
    <col min="14602" max="14605" width="9.140625" style="72"/>
    <col min="14606" max="14607" width="9.85546875" style="72" bestFit="1" customWidth="1"/>
    <col min="14608" max="14856" width="9.140625" style="72"/>
    <col min="14857" max="14857" width="10.140625" style="72" bestFit="1" customWidth="1"/>
    <col min="14858" max="14861" width="9.140625" style="72"/>
    <col min="14862" max="14863" width="9.85546875" style="72" bestFit="1" customWidth="1"/>
    <col min="14864" max="15112" width="9.140625" style="72"/>
    <col min="15113" max="15113" width="10.140625" style="72" bestFit="1" customWidth="1"/>
    <col min="15114" max="15117" width="9.140625" style="72"/>
    <col min="15118" max="15119" width="9.85546875" style="72" bestFit="1" customWidth="1"/>
    <col min="15120" max="15368" width="9.140625" style="72"/>
    <col min="15369" max="15369" width="10.140625" style="72" bestFit="1" customWidth="1"/>
    <col min="15370" max="15373" width="9.140625" style="72"/>
    <col min="15374" max="15375" width="9.85546875" style="72" bestFit="1" customWidth="1"/>
    <col min="15376" max="15624" width="9.140625" style="72"/>
    <col min="15625" max="15625" width="10.140625" style="72" bestFit="1" customWidth="1"/>
    <col min="15626" max="15629" width="9.140625" style="72"/>
    <col min="15630" max="15631" width="9.85546875" style="72" bestFit="1" customWidth="1"/>
    <col min="15632" max="15880" width="9.140625" style="72"/>
    <col min="15881" max="15881" width="10.140625" style="72" bestFit="1" customWidth="1"/>
    <col min="15882" max="15885" width="9.140625" style="72"/>
    <col min="15886" max="15887" width="9.85546875" style="72" bestFit="1" customWidth="1"/>
    <col min="15888" max="16136" width="9.140625" style="72"/>
    <col min="16137" max="16137" width="10.140625" style="72" bestFit="1" customWidth="1"/>
    <col min="16138" max="16141" width="9.140625" style="72"/>
    <col min="16142" max="16143" width="9.85546875" style="72" bestFit="1" customWidth="1"/>
    <col min="16144" max="16384" width="9.140625" style="72"/>
  </cols>
  <sheetData>
    <row r="1" spans="1:18" x14ac:dyDescent="0.2">
      <c r="A1" s="303" t="s">
        <v>8</v>
      </c>
      <c r="B1" s="304"/>
      <c r="C1" s="304"/>
      <c r="D1" s="304"/>
      <c r="E1" s="304"/>
      <c r="F1" s="304"/>
      <c r="G1" s="304"/>
      <c r="H1" s="304"/>
      <c r="I1" s="304"/>
      <c r="J1" s="81"/>
      <c r="K1" s="81"/>
      <c r="L1" s="81"/>
      <c r="M1" s="81"/>
      <c r="N1" s="81"/>
      <c r="O1" s="81"/>
    </row>
    <row r="2" spans="1:18" ht="15.75" x14ac:dyDescent="0.2">
      <c r="A2" s="50"/>
      <c r="B2" s="83"/>
      <c r="C2" s="305" t="s">
        <v>270</v>
      </c>
      <c r="D2" s="305"/>
      <c r="E2" s="1" t="s">
        <v>0</v>
      </c>
      <c r="F2" s="84">
        <v>45016</v>
      </c>
      <c r="G2" s="85"/>
      <c r="H2" s="85"/>
      <c r="I2" s="85"/>
      <c r="J2" s="86"/>
      <c r="K2" s="86"/>
      <c r="L2" s="86"/>
      <c r="M2" s="86"/>
      <c r="N2" s="86"/>
      <c r="O2" s="86"/>
      <c r="R2" s="82" t="s">
        <v>282</v>
      </c>
    </row>
    <row r="3" spans="1:18" ht="13.5" customHeight="1" x14ac:dyDescent="0.2">
      <c r="A3" s="306" t="s">
        <v>271</v>
      </c>
      <c r="B3" s="307"/>
      <c r="C3" s="307"/>
      <c r="D3" s="306" t="s">
        <v>272</v>
      </c>
      <c r="E3" s="309" t="s">
        <v>9</v>
      </c>
      <c r="F3" s="310"/>
      <c r="G3" s="310"/>
      <c r="H3" s="310"/>
      <c r="I3" s="310"/>
      <c r="J3" s="310"/>
      <c r="K3" s="310"/>
      <c r="L3" s="310"/>
      <c r="M3" s="310"/>
      <c r="N3" s="310"/>
      <c r="O3" s="310"/>
      <c r="P3" s="311" t="s">
        <v>17</v>
      </c>
      <c r="Q3" s="317"/>
      <c r="R3" s="311" t="s">
        <v>165</v>
      </c>
    </row>
    <row r="4" spans="1:18" ht="56.25" x14ac:dyDescent="0.2">
      <c r="A4" s="307"/>
      <c r="B4" s="307"/>
      <c r="C4" s="307"/>
      <c r="D4" s="308"/>
      <c r="E4" s="87" t="s">
        <v>13</v>
      </c>
      <c r="F4" s="87" t="s">
        <v>155</v>
      </c>
      <c r="G4" s="87" t="s">
        <v>156</v>
      </c>
      <c r="H4" s="87" t="s">
        <v>273</v>
      </c>
      <c r="I4" s="87" t="s">
        <v>157</v>
      </c>
      <c r="J4" s="88" t="s">
        <v>158</v>
      </c>
      <c r="K4" s="88" t="s">
        <v>159</v>
      </c>
      <c r="L4" s="88" t="s">
        <v>160</v>
      </c>
      <c r="M4" s="88" t="s">
        <v>161</v>
      </c>
      <c r="N4" s="88" t="s">
        <v>162</v>
      </c>
      <c r="O4" s="88" t="s">
        <v>163</v>
      </c>
      <c r="P4" s="89" t="s">
        <v>157</v>
      </c>
      <c r="Q4" s="89" t="s">
        <v>164</v>
      </c>
      <c r="R4" s="311"/>
    </row>
    <row r="5" spans="1:18" x14ac:dyDescent="0.2">
      <c r="A5" s="312">
        <v>1</v>
      </c>
      <c r="B5" s="312"/>
      <c r="C5" s="312"/>
      <c r="D5" s="90">
        <v>2</v>
      </c>
      <c r="E5" s="89" t="s">
        <v>6</v>
      </c>
      <c r="F5" s="91" t="s">
        <v>7</v>
      </c>
      <c r="G5" s="89" t="s">
        <v>179</v>
      </c>
      <c r="H5" s="91" t="s">
        <v>180</v>
      </c>
      <c r="I5" s="89" t="s">
        <v>181</v>
      </c>
      <c r="J5" s="91" t="s">
        <v>182</v>
      </c>
      <c r="K5" s="91" t="s">
        <v>183</v>
      </c>
      <c r="L5" s="91" t="s">
        <v>10</v>
      </c>
      <c r="M5" s="91" t="s">
        <v>184</v>
      </c>
      <c r="N5" s="91" t="s">
        <v>185</v>
      </c>
      <c r="O5" s="91" t="s">
        <v>186</v>
      </c>
      <c r="P5" s="89" t="s">
        <v>187</v>
      </c>
      <c r="Q5" s="89" t="s">
        <v>188</v>
      </c>
      <c r="R5" s="91" t="s">
        <v>189</v>
      </c>
    </row>
    <row r="6" spans="1:18" ht="12.75" customHeight="1" x14ac:dyDescent="0.2">
      <c r="A6" s="313" t="s">
        <v>166</v>
      </c>
      <c r="B6" s="314"/>
      <c r="C6" s="314"/>
      <c r="D6" s="68">
        <v>1</v>
      </c>
      <c r="E6" s="92">
        <v>35503298</v>
      </c>
      <c r="F6" s="92">
        <v>400213</v>
      </c>
      <c r="G6" s="92">
        <v>0</v>
      </c>
      <c r="H6" s="92">
        <v>0</v>
      </c>
      <c r="I6" s="92">
        <v>-11490746</v>
      </c>
      <c r="J6" s="92">
        <v>1211410</v>
      </c>
      <c r="K6" s="92">
        <v>0</v>
      </c>
      <c r="L6" s="92">
        <v>29490167</v>
      </c>
      <c r="M6" s="92">
        <v>-157103</v>
      </c>
      <c r="N6" s="92">
        <v>1614822</v>
      </c>
      <c r="O6" s="92">
        <v>0</v>
      </c>
      <c r="P6" s="92">
        <v>0</v>
      </c>
      <c r="Q6" s="92">
        <v>0</v>
      </c>
      <c r="R6" s="93">
        <f>SUM(E6:Q6)</f>
        <v>56572061</v>
      </c>
    </row>
    <row r="7" spans="1:18" ht="30" customHeight="1" x14ac:dyDescent="0.2">
      <c r="A7" s="315" t="s">
        <v>167</v>
      </c>
      <c r="B7" s="316"/>
      <c r="C7" s="316"/>
      <c r="D7" s="68">
        <v>2</v>
      </c>
      <c r="E7" s="92">
        <v>0</v>
      </c>
      <c r="F7" s="92">
        <v>0</v>
      </c>
      <c r="G7" s="92">
        <v>0</v>
      </c>
      <c r="H7" s="92">
        <v>0</v>
      </c>
      <c r="I7" s="92">
        <v>0</v>
      </c>
      <c r="J7" s="92">
        <v>0</v>
      </c>
      <c r="K7" s="92">
        <v>0</v>
      </c>
      <c r="L7" s="92">
        <v>0</v>
      </c>
      <c r="M7" s="92">
        <v>0</v>
      </c>
      <c r="N7" s="92">
        <v>0</v>
      </c>
      <c r="O7" s="92">
        <v>0</v>
      </c>
      <c r="P7" s="92">
        <v>0</v>
      </c>
      <c r="Q7" s="92">
        <v>0</v>
      </c>
      <c r="R7" s="93">
        <f t="shared" ref="R7:R26" si="0">SUM(E7:Q7)</f>
        <v>0</v>
      </c>
    </row>
    <row r="8" spans="1:18" ht="27" customHeight="1" x14ac:dyDescent="0.2">
      <c r="A8" s="313" t="s">
        <v>168</v>
      </c>
      <c r="B8" s="314"/>
      <c r="C8" s="314"/>
      <c r="D8" s="68">
        <v>3</v>
      </c>
      <c r="E8" s="92">
        <v>0</v>
      </c>
      <c r="F8" s="92">
        <v>0</v>
      </c>
      <c r="G8" s="92">
        <v>0</v>
      </c>
      <c r="H8" s="92">
        <v>0</v>
      </c>
      <c r="I8" s="92">
        <v>0</v>
      </c>
      <c r="J8" s="92">
        <v>0</v>
      </c>
      <c r="K8" s="92">
        <v>0</v>
      </c>
      <c r="L8" s="92">
        <v>0</v>
      </c>
      <c r="M8" s="92">
        <v>0</v>
      </c>
      <c r="N8" s="92">
        <v>0</v>
      </c>
      <c r="O8" s="92">
        <v>0</v>
      </c>
      <c r="P8" s="92">
        <v>0</v>
      </c>
      <c r="Q8" s="92">
        <v>0</v>
      </c>
      <c r="R8" s="93">
        <f t="shared" si="0"/>
        <v>0</v>
      </c>
    </row>
    <row r="9" spans="1:18" ht="18" customHeight="1" x14ac:dyDescent="0.2">
      <c r="A9" s="302" t="s">
        <v>169</v>
      </c>
      <c r="B9" s="302"/>
      <c r="C9" s="302"/>
      <c r="D9" s="70">
        <v>4</v>
      </c>
      <c r="E9" s="94">
        <f>E6+E7+E8</f>
        <v>35503298</v>
      </c>
      <c r="F9" s="94">
        <f t="shared" ref="F9:Q9" si="1">F6+F7+F8</f>
        <v>400213</v>
      </c>
      <c r="G9" s="94">
        <f t="shared" si="1"/>
        <v>0</v>
      </c>
      <c r="H9" s="94">
        <f t="shared" si="1"/>
        <v>0</v>
      </c>
      <c r="I9" s="94">
        <f t="shared" si="1"/>
        <v>-11490746</v>
      </c>
      <c r="J9" s="94">
        <f t="shared" si="1"/>
        <v>1211410</v>
      </c>
      <c r="K9" s="94">
        <f t="shared" si="1"/>
        <v>0</v>
      </c>
      <c r="L9" s="94">
        <f t="shared" si="1"/>
        <v>29490167</v>
      </c>
      <c r="M9" s="94">
        <f t="shared" si="1"/>
        <v>-157103</v>
      </c>
      <c r="N9" s="94">
        <f t="shared" si="1"/>
        <v>1614822</v>
      </c>
      <c r="O9" s="94">
        <f t="shared" si="1"/>
        <v>0</v>
      </c>
      <c r="P9" s="94">
        <f t="shared" si="1"/>
        <v>0</v>
      </c>
      <c r="Q9" s="94">
        <f t="shared" si="1"/>
        <v>0</v>
      </c>
      <c r="R9" s="93">
        <f t="shared" si="0"/>
        <v>56572061</v>
      </c>
    </row>
    <row r="10" spans="1:18" ht="33" customHeight="1" x14ac:dyDescent="0.2">
      <c r="A10" s="315" t="s">
        <v>170</v>
      </c>
      <c r="B10" s="316"/>
      <c r="C10" s="316"/>
      <c r="D10" s="68">
        <v>5</v>
      </c>
      <c r="E10" s="92">
        <v>0</v>
      </c>
      <c r="F10" s="92">
        <v>0</v>
      </c>
      <c r="G10" s="92">
        <v>0</v>
      </c>
      <c r="H10" s="92">
        <v>0</v>
      </c>
      <c r="I10" s="92">
        <v>0</v>
      </c>
      <c r="J10" s="92">
        <v>0</v>
      </c>
      <c r="K10" s="92">
        <v>0</v>
      </c>
      <c r="L10" s="92">
        <v>0</v>
      </c>
      <c r="M10" s="92">
        <v>0</v>
      </c>
      <c r="N10" s="92">
        <v>0</v>
      </c>
      <c r="O10" s="92">
        <v>0</v>
      </c>
      <c r="P10" s="92">
        <v>0</v>
      </c>
      <c r="Q10" s="92">
        <v>0</v>
      </c>
      <c r="R10" s="93">
        <f t="shared" si="0"/>
        <v>0</v>
      </c>
    </row>
    <row r="11" spans="1:18" ht="23.25" customHeight="1" x14ac:dyDescent="0.2">
      <c r="A11" s="315" t="s">
        <v>171</v>
      </c>
      <c r="B11" s="316"/>
      <c r="C11" s="316"/>
      <c r="D11" s="68">
        <v>6</v>
      </c>
      <c r="E11" s="92">
        <v>0</v>
      </c>
      <c r="F11" s="92">
        <v>0</v>
      </c>
      <c r="G11" s="92">
        <v>0</v>
      </c>
      <c r="H11" s="92">
        <v>0</v>
      </c>
      <c r="I11" s="92">
        <v>0</v>
      </c>
      <c r="J11" s="92">
        <v>0</v>
      </c>
      <c r="K11" s="92">
        <v>0</v>
      </c>
      <c r="L11" s="92">
        <v>0</v>
      </c>
      <c r="M11" s="92">
        <v>0</v>
      </c>
      <c r="N11" s="92">
        <v>0</v>
      </c>
      <c r="O11" s="92">
        <v>0</v>
      </c>
      <c r="P11" s="92">
        <v>0</v>
      </c>
      <c r="Q11" s="92">
        <v>0</v>
      </c>
      <c r="R11" s="93">
        <f t="shared" si="0"/>
        <v>0</v>
      </c>
    </row>
    <row r="12" spans="1:18" ht="27" customHeight="1" x14ac:dyDescent="0.2">
      <c r="A12" s="315" t="s">
        <v>274</v>
      </c>
      <c r="B12" s="316"/>
      <c r="C12" s="316"/>
      <c r="D12" s="68">
        <v>7</v>
      </c>
      <c r="E12" s="92">
        <v>0</v>
      </c>
      <c r="F12" s="92">
        <v>0</v>
      </c>
      <c r="G12" s="92">
        <v>0</v>
      </c>
      <c r="H12" s="92">
        <v>0</v>
      </c>
      <c r="I12" s="92">
        <v>0</v>
      </c>
      <c r="J12" s="92">
        <v>0</v>
      </c>
      <c r="K12" s="92">
        <v>0</v>
      </c>
      <c r="L12" s="92">
        <v>0</v>
      </c>
      <c r="M12" s="92">
        <v>0</v>
      </c>
      <c r="N12" s="92">
        <v>0</v>
      </c>
      <c r="O12" s="92">
        <v>0</v>
      </c>
      <c r="P12" s="92">
        <v>0</v>
      </c>
      <c r="Q12" s="92">
        <v>0</v>
      </c>
      <c r="R12" s="93">
        <f t="shared" si="0"/>
        <v>0</v>
      </c>
    </row>
    <row r="13" spans="1:18" ht="24.75" customHeight="1" x14ac:dyDescent="0.2">
      <c r="A13" s="315" t="s">
        <v>172</v>
      </c>
      <c r="B13" s="316"/>
      <c r="C13" s="316"/>
      <c r="D13" s="68">
        <v>8</v>
      </c>
      <c r="E13" s="92">
        <v>0</v>
      </c>
      <c r="F13" s="92">
        <v>0</v>
      </c>
      <c r="G13" s="92">
        <v>0</v>
      </c>
      <c r="H13" s="92">
        <v>0</v>
      </c>
      <c r="I13" s="92">
        <v>0</v>
      </c>
      <c r="J13" s="92">
        <v>0</v>
      </c>
      <c r="K13" s="92">
        <v>0</v>
      </c>
      <c r="L13" s="92">
        <v>0</v>
      </c>
      <c r="M13" s="92">
        <v>0</v>
      </c>
      <c r="N13" s="92">
        <v>0</v>
      </c>
      <c r="O13" s="92">
        <v>0</v>
      </c>
      <c r="P13" s="92">
        <v>0</v>
      </c>
      <c r="Q13" s="92">
        <v>0</v>
      </c>
      <c r="R13" s="93">
        <f t="shared" si="0"/>
        <v>0</v>
      </c>
    </row>
    <row r="14" spans="1:18" ht="12.75" customHeight="1" x14ac:dyDescent="0.2">
      <c r="A14" s="315" t="s">
        <v>275</v>
      </c>
      <c r="B14" s="316"/>
      <c r="C14" s="316"/>
      <c r="D14" s="68">
        <v>9</v>
      </c>
      <c r="E14" s="92">
        <v>0</v>
      </c>
      <c r="F14" s="92">
        <v>0</v>
      </c>
      <c r="G14" s="92">
        <v>0</v>
      </c>
      <c r="H14" s="92">
        <v>0</v>
      </c>
      <c r="I14" s="92">
        <v>0</v>
      </c>
      <c r="J14" s="92">
        <v>0</v>
      </c>
      <c r="K14" s="92">
        <v>0</v>
      </c>
      <c r="L14" s="92">
        <v>0</v>
      </c>
      <c r="M14" s="92">
        <v>0</v>
      </c>
      <c r="N14" s="92">
        <v>0</v>
      </c>
      <c r="O14" s="92">
        <v>0</v>
      </c>
      <c r="P14" s="92">
        <v>0</v>
      </c>
      <c r="Q14" s="92">
        <v>0</v>
      </c>
      <c r="R14" s="93">
        <f t="shared" si="0"/>
        <v>0</v>
      </c>
    </row>
    <row r="15" spans="1:18" ht="24" customHeight="1" x14ac:dyDescent="0.2">
      <c r="A15" s="315" t="s">
        <v>173</v>
      </c>
      <c r="B15" s="316"/>
      <c r="C15" s="316"/>
      <c r="D15" s="68">
        <v>10</v>
      </c>
      <c r="E15" s="92">
        <v>0</v>
      </c>
      <c r="F15" s="92">
        <v>0</v>
      </c>
      <c r="G15" s="92">
        <v>0</v>
      </c>
      <c r="H15" s="92">
        <v>0</v>
      </c>
      <c r="I15" s="92">
        <v>0</v>
      </c>
      <c r="J15" s="92">
        <v>0</v>
      </c>
      <c r="K15" s="92">
        <v>0</v>
      </c>
      <c r="L15" s="92">
        <v>0</v>
      </c>
      <c r="M15" s="92">
        <v>0</v>
      </c>
      <c r="N15" s="92">
        <v>0</v>
      </c>
      <c r="O15" s="92">
        <v>0</v>
      </c>
      <c r="P15" s="92">
        <v>0</v>
      </c>
      <c r="Q15" s="92">
        <v>0</v>
      </c>
      <c r="R15" s="93">
        <f t="shared" si="0"/>
        <v>0</v>
      </c>
    </row>
    <row r="16" spans="1:18" ht="12.75" customHeight="1" x14ac:dyDescent="0.2">
      <c r="A16" s="315" t="s">
        <v>174</v>
      </c>
      <c r="B16" s="316"/>
      <c r="C16" s="316"/>
      <c r="D16" s="68">
        <v>11</v>
      </c>
      <c r="E16" s="92">
        <v>0</v>
      </c>
      <c r="F16" s="92">
        <v>0</v>
      </c>
      <c r="G16" s="92">
        <v>0</v>
      </c>
      <c r="H16" s="92">
        <v>0</v>
      </c>
      <c r="I16" s="92">
        <v>0</v>
      </c>
      <c r="J16" s="92">
        <v>0</v>
      </c>
      <c r="K16" s="92">
        <v>0</v>
      </c>
      <c r="L16" s="92">
        <v>0</v>
      </c>
      <c r="M16" s="92">
        <v>0</v>
      </c>
      <c r="N16" s="92">
        <v>0</v>
      </c>
      <c r="O16" s="92">
        <v>0</v>
      </c>
      <c r="P16" s="92">
        <v>0</v>
      </c>
      <c r="Q16" s="92">
        <v>0</v>
      </c>
      <c r="R16" s="93">
        <f t="shared" si="0"/>
        <v>0</v>
      </c>
    </row>
    <row r="17" spans="1:18" ht="12.75" customHeight="1" x14ac:dyDescent="0.2">
      <c r="A17" s="315" t="s">
        <v>276</v>
      </c>
      <c r="B17" s="316"/>
      <c r="C17" s="316"/>
      <c r="D17" s="68">
        <v>12</v>
      </c>
      <c r="E17" s="92">
        <v>0</v>
      </c>
      <c r="F17" s="92">
        <v>0</v>
      </c>
      <c r="G17" s="92">
        <v>0</v>
      </c>
      <c r="H17" s="92">
        <v>0</v>
      </c>
      <c r="I17" s="92">
        <v>0</v>
      </c>
      <c r="J17" s="92">
        <v>0</v>
      </c>
      <c r="K17" s="92">
        <v>0</v>
      </c>
      <c r="L17" s="92">
        <v>0</v>
      </c>
      <c r="M17" s="92">
        <v>0</v>
      </c>
      <c r="N17" s="92">
        <v>0</v>
      </c>
      <c r="O17" s="92">
        <v>0</v>
      </c>
      <c r="P17" s="92">
        <v>0</v>
      </c>
      <c r="Q17" s="92">
        <v>0</v>
      </c>
      <c r="R17" s="93">
        <f t="shared" si="0"/>
        <v>0</v>
      </c>
    </row>
    <row r="18" spans="1:18" ht="12.75" customHeight="1" x14ac:dyDescent="0.2">
      <c r="A18" s="315" t="s">
        <v>175</v>
      </c>
      <c r="B18" s="316"/>
      <c r="C18" s="316"/>
      <c r="D18" s="68">
        <v>13</v>
      </c>
      <c r="E18" s="92">
        <v>0</v>
      </c>
      <c r="F18" s="92">
        <v>0</v>
      </c>
      <c r="G18" s="92">
        <v>0</v>
      </c>
      <c r="H18" s="92">
        <v>0</v>
      </c>
      <c r="I18" s="92">
        <v>0</v>
      </c>
      <c r="J18" s="92">
        <v>0</v>
      </c>
      <c r="K18" s="92">
        <v>0</v>
      </c>
      <c r="L18" s="92">
        <v>0</v>
      </c>
      <c r="M18" s="92">
        <v>0</v>
      </c>
      <c r="N18" s="92">
        <v>0</v>
      </c>
      <c r="O18" s="92">
        <v>0</v>
      </c>
      <c r="P18" s="92">
        <v>0</v>
      </c>
      <c r="Q18" s="92">
        <v>0</v>
      </c>
      <c r="R18" s="93">
        <f t="shared" si="0"/>
        <v>0</v>
      </c>
    </row>
    <row r="19" spans="1:18" ht="24" customHeight="1" x14ac:dyDescent="0.2">
      <c r="A19" s="315" t="s">
        <v>277</v>
      </c>
      <c r="B19" s="316"/>
      <c r="C19" s="316"/>
      <c r="D19" s="68">
        <v>14</v>
      </c>
      <c r="E19" s="92">
        <v>0</v>
      </c>
      <c r="F19" s="92">
        <v>0</v>
      </c>
      <c r="G19" s="92">
        <v>0</v>
      </c>
      <c r="H19" s="92">
        <v>0</v>
      </c>
      <c r="I19" s="92">
        <v>0</v>
      </c>
      <c r="J19" s="92">
        <v>0</v>
      </c>
      <c r="K19" s="92">
        <v>0</v>
      </c>
      <c r="L19" s="92">
        <v>0</v>
      </c>
      <c r="M19" s="92">
        <v>0</v>
      </c>
      <c r="N19" s="92">
        <v>0</v>
      </c>
      <c r="O19" s="92">
        <v>0</v>
      </c>
      <c r="P19" s="92">
        <v>0</v>
      </c>
      <c r="Q19" s="92">
        <v>0</v>
      </c>
      <c r="R19" s="93">
        <f t="shared" si="0"/>
        <v>0</v>
      </c>
    </row>
    <row r="20" spans="1:18" ht="24" customHeight="1" x14ac:dyDescent="0.2">
      <c r="A20" s="315" t="s">
        <v>278</v>
      </c>
      <c r="B20" s="316"/>
      <c r="C20" s="316"/>
      <c r="D20" s="68">
        <v>15</v>
      </c>
      <c r="E20" s="92">
        <v>0</v>
      </c>
      <c r="F20" s="92">
        <v>0</v>
      </c>
      <c r="G20" s="92">
        <v>0</v>
      </c>
      <c r="H20" s="92">
        <v>0</v>
      </c>
      <c r="I20" s="92">
        <v>0</v>
      </c>
      <c r="J20" s="92">
        <v>0</v>
      </c>
      <c r="K20" s="92">
        <v>0</v>
      </c>
      <c r="L20" s="92">
        <v>0</v>
      </c>
      <c r="M20" s="92">
        <v>0</v>
      </c>
      <c r="N20" s="92">
        <v>0</v>
      </c>
      <c r="O20" s="92">
        <v>0</v>
      </c>
      <c r="P20" s="92">
        <v>0</v>
      </c>
      <c r="Q20" s="92">
        <v>0</v>
      </c>
      <c r="R20" s="93">
        <f t="shared" si="0"/>
        <v>0</v>
      </c>
    </row>
    <row r="21" spans="1:18" ht="20.25" customHeight="1" x14ac:dyDescent="0.2">
      <c r="A21" s="313" t="s">
        <v>279</v>
      </c>
      <c r="B21" s="314"/>
      <c r="C21" s="314"/>
      <c r="D21" s="68">
        <v>16</v>
      </c>
      <c r="E21" s="92">
        <v>0</v>
      </c>
      <c r="F21" s="92">
        <v>0</v>
      </c>
      <c r="G21" s="92">
        <v>0</v>
      </c>
      <c r="H21" s="92">
        <v>0</v>
      </c>
      <c r="I21" s="92">
        <v>0</v>
      </c>
      <c r="J21" s="92">
        <v>1614822</v>
      </c>
      <c r="K21" s="92">
        <v>0</v>
      </c>
      <c r="L21" s="92">
        <v>0</v>
      </c>
      <c r="M21" s="92">
        <v>0</v>
      </c>
      <c r="N21" s="92">
        <v>-1614822</v>
      </c>
      <c r="O21" s="92">
        <v>0</v>
      </c>
      <c r="P21" s="92">
        <v>0</v>
      </c>
      <c r="Q21" s="92">
        <v>0</v>
      </c>
      <c r="R21" s="93">
        <f t="shared" si="0"/>
        <v>0</v>
      </c>
    </row>
    <row r="22" spans="1:18" ht="20.25" customHeight="1" x14ac:dyDescent="0.2">
      <c r="A22" s="313" t="s">
        <v>280</v>
      </c>
      <c r="B22" s="314"/>
      <c r="C22" s="314"/>
      <c r="D22" s="68">
        <v>17</v>
      </c>
      <c r="E22" s="92">
        <v>0</v>
      </c>
      <c r="F22" s="92">
        <v>0</v>
      </c>
      <c r="G22" s="92">
        <v>0</v>
      </c>
      <c r="H22" s="92">
        <v>0</v>
      </c>
      <c r="I22" s="92">
        <v>0</v>
      </c>
      <c r="J22" s="92">
        <v>0</v>
      </c>
      <c r="K22" s="92">
        <v>0</v>
      </c>
      <c r="L22" s="92">
        <v>0</v>
      </c>
      <c r="M22" s="92">
        <v>0</v>
      </c>
      <c r="N22" s="92">
        <v>0</v>
      </c>
      <c r="O22" s="92">
        <v>0</v>
      </c>
      <c r="P22" s="92">
        <v>0</v>
      </c>
      <c r="Q22" s="92">
        <v>0</v>
      </c>
      <c r="R22" s="93">
        <f t="shared" si="0"/>
        <v>0</v>
      </c>
    </row>
    <row r="23" spans="1:18" ht="20.25" customHeight="1" x14ac:dyDescent="0.2">
      <c r="A23" s="313" t="s">
        <v>176</v>
      </c>
      <c r="B23" s="314"/>
      <c r="C23" s="314"/>
      <c r="D23" s="68">
        <v>18</v>
      </c>
      <c r="E23" s="92">
        <v>0</v>
      </c>
      <c r="F23" s="92">
        <v>0</v>
      </c>
      <c r="G23" s="92">
        <v>0</v>
      </c>
      <c r="H23" s="92">
        <v>0</v>
      </c>
      <c r="I23" s="92">
        <v>0</v>
      </c>
      <c r="J23" s="92">
        <v>0</v>
      </c>
      <c r="K23" s="92">
        <v>0</v>
      </c>
      <c r="L23" s="92">
        <v>0</v>
      </c>
      <c r="M23" s="92">
        <v>0</v>
      </c>
      <c r="N23" s="92">
        <v>0</v>
      </c>
      <c r="O23" s="92">
        <v>0</v>
      </c>
      <c r="P23" s="92">
        <v>0</v>
      </c>
      <c r="Q23" s="92">
        <v>0</v>
      </c>
      <c r="R23" s="93">
        <f t="shared" si="0"/>
        <v>0</v>
      </c>
    </row>
    <row r="24" spans="1:18" ht="20.25" customHeight="1" x14ac:dyDescent="0.2">
      <c r="A24" s="313" t="s">
        <v>281</v>
      </c>
      <c r="B24" s="314"/>
      <c r="C24" s="314"/>
      <c r="D24" s="68">
        <v>19</v>
      </c>
      <c r="E24" s="92">
        <v>586</v>
      </c>
      <c r="F24" s="92">
        <v>0</v>
      </c>
      <c r="G24" s="92">
        <v>0</v>
      </c>
      <c r="H24" s="92">
        <v>0</v>
      </c>
      <c r="I24" s="92">
        <v>0</v>
      </c>
      <c r="J24" s="92">
        <v>0</v>
      </c>
      <c r="K24" s="92">
        <v>0</v>
      </c>
      <c r="L24" s="92">
        <v>-586</v>
      </c>
      <c r="M24" s="92">
        <v>0</v>
      </c>
      <c r="N24" s="92">
        <v>0</v>
      </c>
      <c r="O24" s="92">
        <v>0</v>
      </c>
      <c r="P24" s="92">
        <v>0</v>
      </c>
      <c r="Q24" s="92">
        <v>0</v>
      </c>
      <c r="R24" s="93">
        <f t="shared" si="0"/>
        <v>0</v>
      </c>
    </row>
    <row r="25" spans="1:18" ht="20.25" customHeight="1" x14ac:dyDescent="0.2">
      <c r="A25" s="313" t="s">
        <v>177</v>
      </c>
      <c r="B25" s="314"/>
      <c r="C25" s="314"/>
      <c r="D25" s="68">
        <v>20</v>
      </c>
      <c r="E25" s="92">
        <v>0</v>
      </c>
      <c r="F25" s="92">
        <v>0</v>
      </c>
      <c r="G25" s="92">
        <v>0</v>
      </c>
      <c r="H25" s="92">
        <v>0</v>
      </c>
      <c r="I25" s="92">
        <v>10961730</v>
      </c>
      <c r="J25" s="92">
        <v>104567</v>
      </c>
      <c r="K25" s="92">
        <v>0</v>
      </c>
      <c r="L25" s="92">
        <v>0</v>
      </c>
      <c r="M25" s="92">
        <v>0</v>
      </c>
      <c r="N25" s="92">
        <v>608181</v>
      </c>
      <c r="O25" s="92">
        <v>0</v>
      </c>
      <c r="P25" s="92">
        <v>0</v>
      </c>
      <c r="Q25" s="92">
        <v>0</v>
      </c>
      <c r="R25" s="93">
        <f t="shared" si="0"/>
        <v>11674478</v>
      </c>
    </row>
    <row r="26" spans="1:18" ht="21" customHeight="1" x14ac:dyDescent="0.2">
      <c r="A26" s="318" t="s">
        <v>178</v>
      </c>
      <c r="B26" s="318"/>
      <c r="C26" s="318"/>
      <c r="D26" s="70">
        <v>21</v>
      </c>
      <c r="E26" s="93">
        <f>SUM(E9:E25)</f>
        <v>35503884</v>
      </c>
      <c r="F26" s="93">
        <f t="shared" ref="F26:Q26" si="2">SUM(F9:F25)</f>
        <v>400213</v>
      </c>
      <c r="G26" s="93">
        <f t="shared" si="2"/>
        <v>0</v>
      </c>
      <c r="H26" s="93">
        <f t="shared" si="2"/>
        <v>0</v>
      </c>
      <c r="I26" s="93">
        <f t="shared" si="2"/>
        <v>-529016</v>
      </c>
      <c r="J26" s="93">
        <f t="shared" si="2"/>
        <v>2930799</v>
      </c>
      <c r="K26" s="93">
        <f t="shared" si="2"/>
        <v>0</v>
      </c>
      <c r="L26" s="93">
        <f t="shared" si="2"/>
        <v>29489581</v>
      </c>
      <c r="M26" s="93">
        <f t="shared" si="2"/>
        <v>-157103</v>
      </c>
      <c r="N26" s="93">
        <f t="shared" si="2"/>
        <v>608181</v>
      </c>
      <c r="O26" s="93">
        <f t="shared" si="2"/>
        <v>0</v>
      </c>
      <c r="P26" s="93">
        <f t="shared" si="2"/>
        <v>0</v>
      </c>
      <c r="Q26" s="93">
        <f t="shared" si="2"/>
        <v>0</v>
      </c>
      <c r="R26" s="93">
        <f t="shared" si="0"/>
        <v>68246539</v>
      </c>
    </row>
    <row r="27" spans="1:18" ht="21" customHeight="1" x14ac:dyDescent="0.2">
      <c r="A27" s="95"/>
      <c r="B27" s="96"/>
      <c r="C27" s="96"/>
      <c r="D27" s="97"/>
      <c r="E27" s="98"/>
      <c r="F27" s="98"/>
      <c r="G27" s="98"/>
      <c r="H27" s="98"/>
      <c r="I27" s="98"/>
      <c r="J27" s="98"/>
      <c r="K27" s="98"/>
      <c r="L27" s="98"/>
      <c r="M27" s="98"/>
      <c r="N27" s="98"/>
      <c r="O27" s="98"/>
      <c r="P27" s="98"/>
      <c r="Q27" s="98"/>
      <c r="R27" s="98"/>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6"/>
  <sheetViews>
    <sheetView view="pageBreakPreview" zoomScaleNormal="100" zoomScaleSheetLayoutView="100" workbookViewId="0">
      <selection sqref="A1:E1"/>
    </sheetView>
  </sheetViews>
  <sheetFormatPr defaultRowHeight="12.75" x14ac:dyDescent="0.2"/>
  <cols>
    <col min="1" max="1" width="53.85546875" style="118" customWidth="1"/>
    <col min="2" max="5" width="16.7109375" style="118" customWidth="1"/>
    <col min="6" max="7" width="2.28515625" style="118" customWidth="1"/>
  </cols>
  <sheetData>
    <row r="1" spans="1:7" x14ac:dyDescent="0.2">
      <c r="A1" s="321" t="s">
        <v>300</v>
      </c>
      <c r="B1" s="321"/>
      <c r="C1" s="321"/>
      <c r="D1" s="321"/>
      <c r="E1" s="321"/>
      <c r="F1" s="108"/>
      <c r="G1" s="108"/>
    </row>
    <row r="2" spans="1:7" x14ac:dyDescent="0.2">
      <c r="A2" s="322" t="s">
        <v>301</v>
      </c>
      <c r="B2" s="322"/>
      <c r="C2" s="322"/>
      <c r="D2" s="322"/>
      <c r="E2" s="322"/>
      <c r="F2" s="109"/>
      <c r="G2" s="109"/>
    </row>
    <row r="3" spans="1:7" x14ac:dyDescent="0.2">
      <c r="A3" s="110"/>
      <c r="B3" s="110"/>
      <c r="C3" s="110"/>
      <c r="D3" s="110"/>
      <c r="E3" s="110"/>
      <c r="F3" s="110"/>
      <c r="G3" s="110"/>
    </row>
    <row r="4" spans="1:7" x14ac:dyDescent="0.2">
      <c r="A4" s="111" t="s">
        <v>302</v>
      </c>
      <c r="B4" s="109"/>
      <c r="C4" s="109"/>
      <c r="D4" s="109"/>
      <c r="E4" s="109"/>
      <c r="F4" s="109"/>
      <c r="G4" s="109"/>
    </row>
    <row r="5" spans="1:7" x14ac:dyDescent="0.2">
      <c r="A5" s="111" t="s">
        <v>303</v>
      </c>
      <c r="B5" s="109"/>
      <c r="C5" s="109"/>
      <c r="D5" s="109"/>
      <c r="E5" s="109"/>
      <c r="F5" s="109"/>
      <c r="G5" s="109"/>
    </row>
    <row r="6" spans="1:7" x14ac:dyDescent="0.2">
      <c r="A6" s="111" t="s">
        <v>304</v>
      </c>
      <c r="B6" s="109"/>
      <c r="C6" s="109"/>
      <c r="D6" s="109"/>
      <c r="E6" s="109"/>
      <c r="F6" s="109"/>
      <c r="G6" s="109"/>
    </row>
    <row r="7" spans="1:7" x14ac:dyDescent="0.2">
      <c r="A7" s="111" t="s">
        <v>305</v>
      </c>
      <c r="B7" s="109"/>
      <c r="C7" s="109"/>
      <c r="D7" s="109"/>
      <c r="E7" s="109"/>
      <c r="F7" s="109"/>
      <c r="G7" s="109"/>
    </row>
    <row r="8" spans="1:7" x14ac:dyDescent="0.2">
      <c r="A8" s="111" t="s">
        <v>306</v>
      </c>
      <c r="B8" s="109"/>
      <c r="C8" s="109"/>
      <c r="D8" s="109"/>
      <c r="E8" s="109"/>
      <c r="F8" s="109"/>
      <c r="G8" s="109"/>
    </row>
    <row r="9" spans="1:7" x14ac:dyDescent="0.2">
      <c r="A9" s="112"/>
      <c r="B9" s="112"/>
      <c r="C9" s="112"/>
      <c r="D9" s="112"/>
      <c r="E9" s="112"/>
      <c r="F9" s="112"/>
      <c r="G9" s="112"/>
    </row>
    <row r="10" spans="1:7" x14ac:dyDescent="0.2">
      <c r="A10" s="110"/>
      <c r="B10" s="110"/>
      <c r="C10" s="110"/>
      <c r="D10" s="110"/>
      <c r="E10" s="113"/>
      <c r="F10" s="110"/>
      <c r="G10" s="110"/>
    </row>
    <row r="11" spans="1:7" x14ac:dyDescent="0.2">
      <c r="A11" s="164" t="s">
        <v>307</v>
      </c>
      <c r="B11" s="114"/>
      <c r="C11" s="114"/>
      <c r="D11" s="114"/>
      <c r="E11" s="114"/>
      <c r="F11" s="112"/>
      <c r="G11" s="112"/>
    </row>
    <row r="12" spans="1:7" x14ac:dyDescent="0.2">
      <c r="A12" s="164"/>
      <c r="B12" s="114"/>
      <c r="C12" s="114"/>
      <c r="D12" s="114"/>
      <c r="E12" s="114"/>
      <c r="F12" s="112"/>
      <c r="G12" s="112"/>
    </row>
    <row r="13" spans="1:7" x14ac:dyDescent="0.2">
      <c r="A13" s="115"/>
      <c r="B13" s="115"/>
      <c r="C13" s="115"/>
      <c r="D13" s="115"/>
      <c r="E13" s="115"/>
      <c r="F13" s="112"/>
      <c r="G13" s="112"/>
    </row>
    <row r="14" spans="1:7" x14ac:dyDescent="0.2">
      <c r="A14" s="115"/>
      <c r="B14" s="115"/>
      <c r="C14" s="115"/>
      <c r="D14" s="115"/>
      <c r="E14" s="115"/>
      <c r="F14" s="112"/>
      <c r="G14" s="112"/>
    </row>
    <row r="15" spans="1:7" x14ac:dyDescent="0.2">
      <c r="A15" s="117" t="s">
        <v>308</v>
      </c>
    </row>
    <row r="17" spans="1:7" x14ac:dyDescent="0.2">
      <c r="A17" s="323" t="s">
        <v>309</v>
      </c>
      <c r="B17" s="323"/>
      <c r="C17" s="323"/>
      <c r="D17" s="323"/>
      <c r="E17" s="323"/>
    </row>
    <row r="18" spans="1:7" x14ac:dyDescent="0.2">
      <c r="A18" s="119"/>
      <c r="B18" s="119"/>
      <c r="C18" s="119"/>
      <c r="D18" s="119"/>
      <c r="E18" s="119"/>
    </row>
    <row r="19" spans="1:7" x14ac:dyDescent="0.2">
      <c r="A19" s="117" t="s">
        <v>4</v>
      </c>
      <c r="B19" s="117"/>
      <c r="C19" s="117"/>
      <c r="D19" s="117"/>
      <c r="E19" s="117"/>
      <c r="F19" s="117"/>
      <c r="G19" s="117"/>
    </row>
    <row r="21" spans="1:7" x14ac:dyDescent="0.2">
      <c r="A21" s="117" t="s">
        <v>310</v>
      </c>
      <c r="B21" s="117"/>
      <c r="C21" s="117"/>
      <c r="D21" s="117"/>
      <c r="E21" s="117"/>
      <c r="F21" s="117"/>
      <c r="G21" s="117"/>
    </row>
    <row r="22" spans="1:7" ht="12.75" customHeight="1" x14ac:dyDescent="0.2">
      <c r="A22" s="120"/>
      <c r="B22" s="319" t="s">
        <v>194</v>
      </c>
      <c r="C22" s="320"/>
      <c r="D22" s="319" t="s">
        <v>190</v>
      </c>
      <c r="E22" s="320"/>
      <c r="F22" s="121"/>
      <c r="G22" s="121"/>
    </row>
    <row r="23" spans="1:7" ht="36" x14ac:dyDescent="0.2">
      <c r="A23" s="122" t="s">
        <v>311</v>
      </c>
      <c r="B23" s="123" t="s">
        <v>312</v>
      </c>
      <c r="C23" s="123" t="s">
        <v>313</v>
      </c>
      <c r="D23" s="123" t="s">
        <v>314</v>
      </c>
      <c r="E23" s="123" t="s">
        <v>315</v>
      </c>
      <c r="F23" s="121"/>
      <c r="G23" s="121"/>
    </row>
    <row r="24" spans="1:7" x14ac:dyDescent="0.2">
      <c r="A24" s="124" t="s">
        <v>316</v>
      </c>
      <c r="B24" s="125">
        <v>1095741</v>
      </c>
      <c r="C24" s="125">
        <v>1095741</v>
      </c>
      <c r="D24" s="125">
        <v>1681267.86</v>
      </c>
      <c r="E24" s="125">
        <v>1681267.86</v>
      </c>
    </row>
    <row r="25" spans="1:7" x14ac:dyDescent="0.2">
      <c r="A25" s="124" t="s">
        <v>317</v>
      </c>
      <c r="B25" s="125">
        <v>1821624.57</v>
      </c>
      <c r="C25" s="125">
        <v>1821624.57</v>
      </c>
      <c r="D25" s="125">
        <v>1815478.3</v>
      </c>
      <c r="E25" s="125">
        <v>1815478.3</v>
      </c>
    </row>
    <row r="26" spans="1:7" x14ac:dyDescent="0.2">
      <c r="A26" s="124" t="s">
        <v>318</v>
      </c>
      <c r="B26" s="125">
        <v>264652.39</v>
      </c>
      <c r="C26" s="125">
        <v>264652.39</v>
      </c>
      <c r="D26" s="125">
        <v>702870.89</v>
      </c>
      <c r="E26" s="125">
        <v>702870.89</v>
      </c>
    </row>
    <row r="27" spans="1:7" x14ac:dyDescent="0.2">
      <c r="A27" s="124" t="s">
        <v>319</v>
      </c>
      <c r="B27" s="125">
        <v>8653.2999999999993</v>
      </c>
      <c r="C27" s="125">
        <v>8653.2999999999993</v>
      </c>
      <c r="D27" s="125">
        <v>598367.68000000005</v>
      </c>
      <c r="E27" s="125">
        <v>598367.68000000005</v>
      </c>
    </row>
    <row r="28" spans="1:7" x14ac:dyDescent="0.2">
      <c r="A28" s="124" t="s">
        <v>320</v>
      </c>
      <c r="B28" s="125">
        <v>217854.33</v>
      </c>
      <c r="C28" s="125">
        <v>217854.33</v>
      </c>
      <c r="D28" s="125">
        <v>192861.68</v>
      </c>
      <c r="E28" s="125">
        <v>192861.68</v>
      </c>
    </row>
    <row r="29" spans="1:7" x14ac:dyDescent="0.2">
      <c r="A29" s="126" t="s">
        <v>165</v>
      </c>
      <c r="B29" s="127">
        <f>SUM(B24:B28)</f>
        <v>3408525.5900000003</v>
      </c>
      <c r="C29" s="127">
        <f>SUM(C24:C28)</f>
        <v>3408525.5900000003</v>
      </c>
      <c r="D29" s="127">
        <f>SUM(D24:D28)</f>
        <v>4990846.4099999992</v>
      </c>
      <c r="E29" s="127">
        <f>SUM(E24:E28)</f>
        <v>4990846.4099999992</v>
      </c>
    </row>
    <row r="30" spans="1:7" x14ac:dyDescent="0.2">
      <c r="B30" s="128"/>
      <c r="C30" s="128"/>
      <c r="D30" s="128"/>
      <c r="E30" s="128"/>
    </row>
    <row r="31" spans="1:7" x14ac:dyDescent="0.2">
      <c r="B31" s="128"/>
      <c r="C31" s="128"/>
      <c r="D31" s="128"/>
      <c r="E31" s="128"/>
    </row>
    <row r="32" spans="1:7" x14ac:dyDescent="0.2">
      <c r="A32" s="117" t="s">
        <v>321</v>
      </c>
      <c r="B32" s="129"/>
      <c r="C32" s="129"/>
      <c r="D32" s="129"/>
      <c r="E32" s="129"/>
      <c r="F32" s="117"/>
      <c r="G32" s="117"/>
    </row>
    <row r="33" spans="1:7" ht="12.75" customHeight="1" x14ac:dyDescent="0.2">
      <c r="A33" s="120"/>
      <c r="B33" s="319" t="s">
        <v>194</v>
      </c>
      <c r="C33" s="320"/>
      <c r="D33" s="319" t="s">
        <v>190</v>
      </c>
      <c r="E33" s="320"/>
      <c r="F33" s="121"/>
      <c r="G33" s="121"/>
    </row>
    <row r="34" spans="1:7" ht="36" x14ac:dyDescent="0.2">
      <c r="A34" s="122" t="s">
        <v>322</v>
      </c>
      <c r="B34" s="123" t="str">
        <f>B$23</f>
        <v>Kumulativ  01.01.2022. - 31.03.2022.</v>
      </c>
      <c r="C34" s="123" t="str">
        <f>C$23</f>
        <v>Tromjesečje 01.01.2022. - 31.03.2022.</v>
      </c>
      <c r="D34" s="123" t="str">
        <f>D$23</f>
        <v>Kumulativ  01.01.2023. - 31.03.2023.</v>
      </c>
      <c r="E34" s="123" t="str">
        <f>E$23</f>
        <v>Tromjesečje 01.01.2023. - 31.03.2023.</v>
      </c>
      <c r="F34" s="121"/>
      <c r="G34" s="121"/>
    </row>
    <row r="35" spans="1:7" x14ac:dyDescent="0.2">
      <c r="A35" s="130" t="s">
        <v>316</v>
      </c>
      <c r="B35" s="125">
        <v>22042.1</v>
      </c>
      <c r="C35" s="125">
        <v>22042</v>
      </c>
      <c r="D35" s="125">
        <v>78045.56</v>
      </c>
      <c r="E35" s="125">
        <v>78045.56</v>
      </c>
    </row>
    <row r="36" spans="1:7" x14ac:dyDescent="0.2">
      <c r="A36" s="130" t="s">
        <v>317</v>
      </c>
      <c r="B36" s="125">
        <v>152936.09</v>
      </c>
      <c r="C36" s="125">
        <v>152936</v>
      </c>
      <c r="D36" s="125">
        <v>165614.59</v>
      </c>
      <c r="E36" s="125">
        <v>165614.59</v>
      </c>
    </row>
    <row r="37" spans="1:7" x14ac:dyDescent="0.2">
      <c r="A37" s="130" t="s">
        <v>319</v>
      </c>
      <c r="B37" s="125">
        <v>141022.18</v>
      </c>
      <c r="C37" s="125">
        <v>141022</v>
      </c>
      <c r="D37" s="125">
        <v>141063.01999999999</v>
      </c>
      <c r="E37" s="125">
        <v>141063.01999999999</v>
      </c>
    </row>
    <row r="38" spans="1:7" x14ac:dyDescent="0.2">
      <c r="A38" s="130" t="s">
        <v>320</v>
      </c>
      <c r="B38" s="125">
        <v>7442.92</v>
      </c>
      <c r="C38" s="125">
        <v>7443</v>
      </c>
      <c r="D38" s="125">
        <v>43888.44</v>
      </c>
      <c r="E38" s="125">
        <v>43888.44</v>
      </c>
    </row>
    <row r="39" spans="1:7" x14ac:dyDescent="0.2">
      <c r="A39" s="126" t="s">
        <v>165</v>
      </c>
      <c r="B39" s="127">
        <f>SUM(B35:B38)</f>
        <v>323443.28999999998</v>
      </c>
      <c r="C39" s="127">
        <f>SUM(C35:C38)</f>
        <v>323443</v>
      </c>
      <c r="D39" s="127">
        <f>SUM(D35:D38)</f>
        <v>428611.61</v>
      </c>
      <c r="E39" s="127">
        <f>SUM(E35:E38)</f>
        <v>428611.61</v>
      </c>
    </row>
    <row r="40" spans="1:7" x14ac:dyDescent="0.2">
      <c r="B40" s="128"/>
      <c r="C40" s="128"/>
      <c r="D40" s="128"/>
      <c r="E40" s="128"/>
    </row>
    <row r="41" spans="1:7" x14ac:dyDescent="0.2">
      <c r="B41" s="128"/>
      <c r="C41" s="128"/>
      <c r="D41" s="128"/>
      <c r="E41" s="128"/>
    </row>
    <row r="42" spans="1:7" x14ac:dyDescent="0.2">
      <c r="A42" s="117" t="s">
        <v>323</v>
      </c>
      <c r="B42" s="129"/>
      <c r="C42" s="129"/>
      <c r="D42" s="129"/>
      <c r="E42" s="129"/>
      <c r="F42" s="117"/>
      <c r="G42" s="117"/>
    </row>
    <row r="43" spans="1:7" ht="12.75" customHeight="1" x14ac:dyDescent="0.2">
      <c r="A43" s="120"/>
      <c r="B43" s="319" t="s">
        <v>194</v>
      </c>
      <c r="C43" s="320"/>
      <c r="D43" s="319" t="s">
        <v>190</v>
      </c>
      <c r="E43" s="320"/>
      <c r="F43" s="121"/>
      <c r="G43" s="121"/>
    </row>
    <row r="44" spans="1:7" ht="36" x14ac:dyDescent="0.2">
      <c r="A44" s="122" t="s">
        <v>324</v>
      </c>
      <c r="B44" s="123" t="str">
        <f>B$23</f>
        <v>Kumulativ  01.01.2022. - 31.03.2022.</v>
      </c>
      <c r="C44" s="123" t="str">
        <f>C$23</f>
        <v>Tromjesečje 01.01.2022. - 31.03.2022.</v>
      </c>
      <c r="D44" s="123" t="str">
        <f>D$23</f>
        <v>Kumulativ  01.01.2023. - 31.03.2023.</v>
      </c>
      <c r="E44" s="123" t="str">
        <f>E$23</f>
        <v>Tromjesečje 01.01.2023. - 31.03.2023.</v>
      </c>
      <c r="F44" s="121"/>
      <c r="G44" s="121"/>
    </row>
    <row r="45" spans="1:7" x14ac:dyDescent="0.2">
      <c r="A45" s="124" t="s">
        <v>325</v>
      </c>
      <c r="B45" s="131">
        <v>549084.48</v>
      </c>
      <c r="C45" s="131">
        <v>549084.48</v>
      </c>
      <c r="D45" s="131">
        <v>541887.16</v>
      </c>
      <c r="E45" s="131">
        <v>541887.16</v>
      </c>
    </row>
    <row r="46" spans="1:7" x14ac:dyDescent="0.2">
      <c r="A46" s="124" t="s">
        <v>326</v>
      </c>
      <c r="B46" s="131">
        <v>642790.93000000005</v>
      </c>
      <c r="C46" s="131">
        <v>642790.93000000005</v>
      </c>
      <c r="D46" s="131">
        <v>691112.86</v>
      </c>
      <c r="E46" s="131">
        <v>691112.86</v>
      </c>
    </row>
    <row r="47" spans="1:7" x14ac:dyDescent="0.2">
      <c r="A47" s="124" t="s">
        <v>327</v>
      </c>
      <c r="B47" s="131">
        <v>93770.27</v>
      </c>
      <c r="C47" s="131">
        <v>93770.27</v>
      </c>
      <c r="D47" s="131">
        <v>109642.85</v>
      </c>
      <c r="E47" s="131">
        <v>109642.85</v>
      </c>
    </row>
    <row r="48" spans="1:7" x14ac:dyDescent="0.2">
      <c r="A48" s="124" t="s">
        <v>328</v>
      </c>
      <c r="B48" s="131">
        <v>51151.39</v>
      </c>
      <c r="C48" s="131">
        <v>51151.39</v>
      </c>
      <c r="D48" s="131">
        <v>45389.29</v>
      </c>
      <c r="E48" s="131">
        <v>45389.29</v>
      </c>
    </row>
    <row r="49" spans="1:7" x14ac:dyDescent="0.2">
      <c r="A49" s="124" t="s">
        <v>329</v>
      </c>
      <c r="B49" s="131">
        <v>168474.14</v>
      </c>
      <c r="C49" s="131">
        <v>168474.14</v>
      </c>
      <c r="D49" s="131">
        <v>167411.99</v>
      </c>
      <c r="E49" s="131">
        <v>167411.99</v>
      </c>
    </row>
    <row r="50" spans="1:7" x14ac:dyDescent="0.2">
      <c r="A50" s="126" t="s">
        <v>165</v>
      </c>
      <c r="B50" s="132">
        <f>SUM(B45:B49)</f>
        <v>1505271.21</v>
      </c>
      <c r="C50" s="132">
        <f>SUM(C45:C49)</f>
        <v>1505271.21</v>
      </c>
      <c r="D50" s="132">
        <f>SUM(D45:D49)</f>
        <v>1555444.1500000001</v>
      </c>
      <c r="E50" s="132">
        <f>SUM(E45:E49)</f>
        <v>1555444.1500000001</v>
      </c>
    </row>
    <row r="51" spans="1:7" x14ac:dyDescent="0.2">
      <c r="A51" s="133"/>
      <c r="B51" s="134"/>
      <c r="C51" s="134"/>
      <c r="D51" s="134"/>
      <c r="E51" s="134"/>
    </row>
    <row r="52" spans="1:7" x14ac:dyDescent="0.2">
      <c r="A52" s="133"/>
      <c r="B52" s="134"/>
      <c r="C52" s="134"/>
      <c r="D52" s="134"/>
      <c r="E52" s="134"/>
    </row>
    <row r="53" spans="1:7" x14ac:dyDescent="0.2">
      <c r="A53" s="117" t="s">
        <v>330</v>
      </c>
      <c r="B53" s="129"/>
      <c r="C53" s="129"/>
      <c r="D53" s="129"/>
      <c r="E53" s="129"/>
      <c r="F53" s="117"/>
      <c r="G53" s="117"/>
    </row>
    <row r="54" spans="1:7" ht="12.75" customHeight="1" x14ac:dyDescent="0.2">
      <c r="A54" s="120" t="s">
        <v>331</v>
      </c>
      <c r="B54" s="319" t="s">
        <v>194</v>
      </c>
      <c r="C54" s="320"/>
      <c r="D54" s="319" t="s">
        <v>190</v>
      </c>
      <c r="E54" s="320"/>
      <c r="F54" s="121"/>
      <c r="G54" s="121"/>
    </row>
    <row r="55" spans="1:7" ht="36" x14ac:dyDescent="0.2">
      <c r="A55" s="135" t="s">
        <v>332</v>
      </c>
      <c r="B55" s="123" t="str">
        <f>B$23</f>
        <v>Kumulativ  01.01.2022. - 31.03.2022.</v>
      </c>
      <c r="C55" s="123" t="str">
        <f>C$23</f>
        <v>Tromjesečje 01.01.2022. - 31.03.2022.</v>
      </c>
      <c r="D55" s="123" t="str">
        <f>D$23</f>
        <v>Kumulativ  01.01.2023. - 31.03.2023.</v>
      </c>
      <c r="E55" s="123" t="str">
        <f>E$23</f>
        <v>Tromjesečje 01.01.2023. - 31.03.2023.</v>
      </c>
      <c r="F55" s="121"/>
      <c r="G55" s="121"/>
    </row>
    <row r="56" spans="1:7" x14ac:dyDescent="0.2">
      <c r="A56" s="124" t="s">
        <v>333</v>
      </c>
      <c r="B56" s="125">
        <v>107313.94</v>
      </c>
      <c r="C56" s="125">
        <v>107314</v>
      </c>
      <c r="D56" s="125">
        <v>89653.87</v>
      </c>
      <c r="E56" s="125">
        <v>89653.87</v>
      </c>
    </row>
    <row r="57" spans="1:7" x14ac:dyDescent="0.2">
      <c r="A57" s="124" t="s">
        <v>334</v>
      </c>
      <c r="B57" s="131">
        <v>58493.96</v>
      </c>
      <c r="C57" s="131">
        <v>58494</v>
      </c>
      <c r="D57" s="131">
        <v>32310.1</v>
      </c>
      <c r="E57" s="131">
        <v>32310.1</v>
      </c>
    </row>
    <row r="58" spans="1:7" x14ac:dyDescent="0.2">
      <c r="A58" s="124" t="s">
        <v>335</v>
      </c>
      <c r="B58" s="131">
        <v>12387.14</v>
      </c>
      <c r="C58" s="131">
        <v>12387</v>
      </c>
      <c r="D58" s="131">
        <v>16150.11</v>
      </c>
      <c r="E58" s="131">
        <v>16150.11</v>
      </c>
    </row>
    <row r="59" spans="1:7" x14ac:dyDescent="0.2">
      <c r="A59" s="124" t="s">
        <v>336</v>
      </c>
      <c r="B59" s="131">
        <v>191211.42</v>
      </c>
      <c r="C59" s="131">
        <v>191211</v>
      </c>
      <c r="D59" s="131">
        <v>208798.19</v>
      </c>
      <c r="E59" s="131">
        <v>208798.19</v>
      </c>
    </row>
    <row r="60" spans="1:7" x14ac:dyDescent="0.2">
      <c r="A60" s="124" t="s">
        <v>337</v>
      </c>
      <c r="B60" s="131">
        <v>216889.63</v>
      </c>
      <c r="C60" s="131">
        <v>216890</v>
      </c>
      <c r="D60" s="131">
        <v>249364.88</v>
      </c>
      <c r="E60" s="131">
        <v>249364.88</v>
      </c>
    </row>
    <row r="61" spans="1:7" x14ac:dyDescent="0.2">
      <c r="A61" s="126" t="s">
        <v>165</v>
      </c>
      <c r="B61" s="132">
        <f>SUM(B56:B60)</f>
        <v>586296.09</v>
      </c>
      <c r="C61" s="132">
        <f>SUM(C56:C60)</f>
        <v>586296</v>
      </c>
      <c r="D61" s="132">
        <f>SUM(D56:D60)</f>
        <v>596277.15</v>
      </c>
      <c r="E61" s="132">
        <f>SUM(E56:E60)</f>
        <v>596277.15</v>
      </c>
    </row>
    <row r="62" spans="1:7" x14ac:dyDescent="0.2">
      <c r="B62" s="128"/>
      <c r="C62" s="128"/>
      <c r="D62" s="128"/>
      <c r="E62" s="128"/>
    </row>
    <row r="63" spans="1:7" x14ac:dyDescent="0.2">
      <c r="B63" s="128"/>
      <c r="C63" s="128"/>
      <c r="D63" s="128"/>
      <c r="E63" s="128"/>
    </row>
    <row r="64" spans="1:7" x14ac:dyDescent="0.2">
      <c r="A64" s="117" t="s">
        <v>338</v>
      </c>
      <c r="B64" s="128"/>
      <c r="C64" s="128"/>
      <c r="D64" s="128"/>
      <c r="E64" s="128"/>
    </row>
    <row r="65" spans="1:7" ht="12.75" customHeight="1" x14ac:dyDescent="0.2">
      <c r="A65" s="120" t="s">
        <v>331</v>
      </c>
      <c r="B65" s="319" t="s">
        <v>194</v>
      </c>
      <c r="C65" s="320"/>
      <c r="D65" s="319" t="s">
        <v>190</v>
      </c>
      <c r="E65" s="320"/>
      <c r="F65" s="121"/>
      <c r="G65" s="121"/>
    </row>
    <row r="66" spans="1:7" ht="36" x14ac:dyDescent="0.2">
      <c r="A66" s="135" t="s">
        <v>339</v>
      </c>
      <c r="B66" s="123" t="str">
        <f>B$23</f>
        <v>Kumulativ  01.01.2022. - 31.03.2022.</v>
      </c>
      <c r="C66" s="123" t="str">
        <f>C$23</f>
        <v>Tromjesečje 01.01.2022. - 31.03.2022.</v>
      </c>
      <c r="D66" s="123" t="str">
        <f>D$23</f>
        <v>Kumulativ  01.01.2023. - 31.03.2023.</v>
      </c>
      <c r="E66" s="123" t="str">
        <f>E$23</f>
        <v>Tromjesečje 01.01.2023. - 31.03.2023.</v>
      </c>
      <c r="F66" s="121"/>
      <c r="G66" s="121"/>
    </row>
    <row r="67" spans="1:7" ht="24" x14ac:dyDescent="0.2">
      <c r="A67" s="130" t="s">
        <v>340</v>
      </c>
      <c r="B67" s="131">
        <v>70282.95</v>
      </c>
      <c r="C67" s="131">
        <v>70283</v>
      </c>
      <c r="D67" s="131">
        <v>0</v>
      </c>
      <c r="E67" s="131">
        <v>0</v>
      </c>
    </row>
    <row r="68" spans="1:7" x14ac:dyDescent="0.2">
      <c r="A68" s="124" t="s">
        <v>341</v>
      </c>
      <c r="B68" s="131">
        <v>13960.69</v>
      </c>
      <c r="C68" s="131">
        <v>13961</v>
      </c>
      <c r="D68" s="131">
        <v>111094.73</v>
      </c>
      <c r="E68" s="131">
        <v>111094.73</v>
      </c>
    </row>
    <row r="69" spans="1:7" x14ac:dyDescent="0.2">
      <c r="A69" s="126" t="s">
        <v>165</v>
      </c>
      <c r="B69" s="132">
        <f>SUM(B67:B68)</f>
        <v>84243.64</v>
      </c>
      <c r="C69" s="132">
        <f>SUM(C67:C68)</f>
        <v>84244</v>
      </c>
      <c r="D69" s="132">
        <f>SUM(D67:D68)</f>
        <v>111094.73</v>
      </c>
      <c r="E69" s="132">
        <f>SUM(E67:E68)</f>
        <v>111094.73</v>
      </c>
      <c r="F69" s="117"/>
      <c r="G69" s="117"/>
    </row>
    <row r="70" spans="1:7" x14ac:dyDescent="0.2">
      <c r="B70" s="128"/>
      <c r="C70" s="128"/>
      <c r="D70" s="128"/>
      <c r="E70" s="128"/>
    </row>
    <row r="71" spans="1:7" x14ac:dyDescent="0.2">
      <c r="B71" s="128"/>
      <c r="C71" s="128"/>
      <c r="D71" s="128"/>
      <c r="E71" s="128"/>
    </row>
    <row r="72" spans="1:7" x14ac:dyDescent="0.2">
      <c r="A72" s="136" t="s">
        <v>342</v>
      </c>
      <c r="B72" s="128"/>
      <c r="C72" s="128"/>
      <c r="D72" s="128"/>
      <c r="E72" s="128"/>
    </row>
    <row r="73" spans="1:7" ht="12.75" customHeight="1" x14ac:dyDescent="0.2">
      <c r="A73" s="120" t="s">
        <v>331</v>
      </c>
      <c r="B73" s="319" t="s">
        <v>194</v>
      </c>
      <c r="C73" s="320"/>
      <c r="D73" s="319" t="s">
        <v>190</v>
      </c>
      <c r="E73" s="320"/>
      <c r="F73" s="121"/>
      <c r="G73" s="121"/>
    </row>
    <row r="74" spans="1:7" ht="36" x14ac:dyDescent="0.2">
      <c r="A74" s="135" t="s">
        <v>343</v>
      </c>
      <c r="B74" s="123" t="str">
        <f>B$23</f>
        <v>Kumulativ  01.01.2022. - 31.03.2022.</v>
      </c>
      <c r="C74" s="123" t="str">
        <f>C$23</f>
        <v>Tromjesečje 01.01.2022. - 31.03.2022.</v>
      </c>
      <c r="D74" s="123" t="str">
        <f>D$23</f>
        <v>Kumulativ  01.01.2023. - 31.03.2023.</v>
      </c>
      <c r="E74" s="123" t="str">
        <f>E$23</f>
        <v>Tromjesečje 01.01.2023. - 31.03.2023.</v>
      </c>
      <c r="F74" s="121"/>
      <c r="G74" s="121"/>
    </row>
    <row r="75" spans="1:7" x14ac:dyDescent="0.2">
      <c r="A75" s="137" t="s">
        <v>344</v>
      </c>
      <c r="B75" s="138">
        <v>1504817.02</v>
      </c>
      <c r="C75" s="138">
        <v>1504817</v>
      </c>
      <c r="D75" s="138">
        <v>1753560.73</v>
      </c>
      <c r="E75" s="138">
        <v>1753560.73</v>
      </c>
    </row>
    <row r="76" spans="1:7" x14ac:dyDescent="0.2">
      <c r="A76" s="137" t="s">
        <v>345</v>
      </c>
      <c r="B76" s="138">
        <v>1276717.03</v>
      </c>
      <c r="C76" s="138">
        <v>1276717</v>
      </c>
      <c r="D76" s="138">
        <v>1564592.85</v>
      </c>
      <c r="E76" s="138">
        <v>1564592.85</v>
      </c>
    </row>
    <row r="77" spans="1:7" x14ac:dyDescent="0.2">
      <c r="A77" s="126" t="s">
        <v>165</v>
      </c>
      <c r="B77" s="139">
        <f>SUM(B75:B76)</f>
        <v>2781534.05</v>
      </c>
      <c r="C77" s="139">
        <f>SUM(C75:C76)</f>
        <v>2781534</v>
      </c>
      <c r="D77" s="139">
        <f>SUM(D75:D76)</f>
        <v>3318153.58</v>
      </c>
      <c r="E77" s="139">
        <f>SUM(E75:E76)</f>
        <v>3318153.58</v>
      </c>
      <c r="F77" s="117"/>
      <c r="G77" s="117"/>
    </row>
    <row r="78" spans="1:7" x14ac:dyDescent="0.2">
      <c r="B78" s="128"/>
      <c r="C78" s="128"/>
      <c r="D78" s="128"/>
      <c r="E78" s="128"/>
    </row>
    <row r="79" spans="1:7" x14ac:dyDescent="0.2">
      <c r="B79" s="128"/>
      <c r="C79" s="128"/>
      <c r="D79" s="128"/>
      <c r="E79" s="128"/>
    </row>
    <row r="80" spans="1:7" x14ac:dyDescent="0.2">
      <c r="A80" s="136" t="s">
        <v>346</v>
      </c>
      <c r="B80" s="128"/>
      <c r="C80" s="128"/>
      <c r="D80" s="128"/>
      <c r="E80" s="128"/>
    </row>
    <row r="81" spans="1:7" ht="12.75" customHeight="1" x14ac:dyDescent="0.2">
      <c r="A81" s="120" t="s">
        <v>331</v>
      </c>
      <c r="B81" s="319" t="s">
        <v>194</v>
      </c>
      <c r="C81" s="320"/>
      <c r="D81" s="319" t="s">
        <v>190</v>
      </c>
      <c r="E81" s="320"/>
      <c r="F81" s="121"/>
      <c r="G81" s="121"/>
    </row>
    <row r="82" spans="1:7" ht="36" x14ac:dyDescent="0.2">
      <c r="A82" s="135" t="s">
        <v>347</v>
      </c>
      <c r="B82" s="123" t="str">
        <f>B$23</f>
        <v>Kumulativ  01.01.2022. - 31.03.2022.</v>
      </c>
      <c r="C82" s="123" t="str">
        <f>C$23</f>
        <v>Tromjesečje 01.01.2022. - 31.03.2022.</v>
      </c>
      <c r="D82" s="123" t="str">
        <f>D$23</f>
        <v>Kumulativ  01.01.2023. - 31.03.2023.</v>
      </c>
      <c r="E82" s="123" t="str">
        <f>E$23</f>
        <v>Tromjesečje 01.01.2023. - 31.03.2023.</v>
      </c>
      <c r="F82" s="121"/>
      <c r="G82" s="121"/>
    </row>
    <row r="83" spans="1:7" x14ac:dyDescent="0.2">
      <c r="A83" s="137" t="s">
        <v>348</v>
      </c>
      <c r="B83" s="125">
        <v>281808.26</v>
      </c>
      <c r="C83" s="125">
        <v>281808</v>
      </c>
      <c r="D83" s="138">
        <v>322334.02</v>
      </c>
      <c r="E83" s="138">
        <v>322334.02</v>
      </c>
    </row>
    <row r="84" spans="1:7" x14ac:dyDescent="0.2">
      <c r="A84" s="137" t="s">
        <v>349</v>
      </c>
      <c r="B84" s="125">
        <v>110715.67</v>
      </c>
      <c r="C84" s="125">
        <v>110716</v>
      </c>
      <c r="D84" s="138">
        <v>149815.78</v>
      </c>
      <c r="E84" s="138">
        <v>149815.78</v>
      </c>
    </row>
    <row r="85" spans="1:7" x14ac:dyDescent="0.2">
      <c r="A85" s="126" t="s">
        <v>165</v>
      </c>
      <c r="B85" s="139">
        <f>SUM(B83:B84)</f>
        <v>392523.93</v>
      </c>
      <c r="C85" s="139">
        <f>SUM(C83:C84)</f>
        <v>392524</v>
      </c>
      <c r="D85" s="139">
        <f>SUM(D83:D84)</f>
        <v>472149.80000000005</v>
      </c>
      <c r="E85" s="139">
        <f>SUM(E83:E84)</f>
        <v>472149.80000000005</v>
      </c>
      <c r="F85" s="117"/>
      <c r="G85" s="117"/>
    </row>
    <row r="86" spans="1:7" x14ac:dyDescent="0.2">
      <c r="B86" s="128"/>
      <c r="C86" s="128"/>
      <c r="D86" s="128"/>
      <c r="E86" s="128"/>
    </row>
    <row r="87" spans="1:7" x14ac:dyDescent="0.2">
      <c r="B87" s="128"/>
      <c r="C87" s="128"/>
      <c r="D87" s="128"/>
      <c r="E87" s="128"/>
    </row>
    <row r="88" spans="1:7" x14ac:dyDescent="0.2">
      <c r="A88" s="140" t="s">
        <v>350</v>
      </c>
      <c r="B88" s="128"/>
      <c r="C88" s="128"/>
      <c r="D88" s="128"/>
      <c r="E88" s="128"/>
    </row>
    <row r="89" spans="1:7" ht="12.75" customHeight="1" x14ac:dyDescent="0.2">
      <c r="A89" s="120" t="s">
        <v>331</v>
      </c>
      <c r="B89" s="319" t="s">
        <v>194</v>
      </c>
      <c r="C89" s="320"/>
      <c r="D89" s="319" t="s">
        <v>190</v>
      </c>
      <c r="E89" s="320"/>
      <c r="F89" s="121"/>
      <c r="G89" s="121"/>
    </row>
    <row r="90" spans="1:7" ht="36" x14ac:dyDescent="0.2">
      <c r="A90" s="135" t="s">
        <v>351</v>
      </c>
      <c r="B90" s="123" t="str">
        <f>B$23</f>
        <v>Kumulativ  01.01.2022. - 31.03.2022.</v>
      </c>
      <c r="C90" s="123" t="str">
        <f>C$23</f>
        <v>Tromjesečje 01.01.2022. - 31.03.2022.</v>
      </c>
      <c r="D90" s="123" t="str">
        <f>D$23</f>
        <v>Kumulativ  01.01.2023. - 31.03.2023.</v>
      </c>
      <c r="E90" s="123" t="str">
        <f>E$23</f>
        <v>Tromjesečje 01.01.2023. - 31.03.2023.</v>
      </c>
      <c r="F90" s="121"/>
      <c r="G90" s="121"/>
    </row>
    <row r="91" spans="1:7" ht="24" x14ac:dyDescent="0.2">
      <c r="A91" s="141" t="s">
        <v>352</v>
      </c>
      <c r="B91" s="138">
        <v>203.52</v>
      </c>
      <c r="C91" s="138">
        <v>203.52</v>
      </c>
      <c r="D91" s="138">
        <v>0</v>
      </c>
      <c r="E91" s="138">
        <v>0</v>
      </c>
    </row>
    <row r="92" spans="1:7" x14ac:dyDescent="0.2">
      <c r="A92" s="141" t="s">
        <v>353</v>
      </c>
      <c r="B92" s="138">
        <v>547070.57999999996</v>
      </c>
      <c r="C92" s="138">
        <v>547070.57999999996</v>
      </c>
      <c r="D92" s="138">
        <v>1254990.53</v>
      </c>
      <c r="E92" s="138">
        <v>1254990.53</v>
      </c>
    </row>
    <row r="93" spans="1:7" x14ac:dyDescent="0.2">
      <c r="A93" s="142" t="s">
        <v>165</v>
      </c>
      <c r="B93" s="139">
        <f>SUM(B91:B92)</f>
        <v>547274.1</v>
      </c>
      <c r="C93" s="139">
        <f>SUM(C91:C92)</f>
        <v>547274.1</v>
      </c>
      <c r="D93" s="139">
        <f>SUM(D91:D92)</f>
        <v>1254990.53</v>
      </c>
      <c r="E93" s="139">
        <f>SUM(E91:E92)</f>
        <v>1254990.53</v>
      </c>
      <c r="F93" s="117"/>
      <c r="G93" s="117"/>
    </row>
    <row r="96" spans="1:7" x14ac:dyDescent="0.2">
      <c r="A96" s="117" t="s">
        <v>354</v>
      </c>
    </row>
    <row r="98" spans="1:7" x14ac:dyDescent="0.2">
      <c r="A98" s="117" t="s">
        <v>355</v>
      </c>
    </row>
    <row r="99" spans="1:7" x14ac:dyDescent="0.2">
      <c r="A99" s="120" t="s">
        <v>331</v>
      </c>
      <c r="B99" s="324" t="s">
        <v>356</v>
      </c>
      <c r="C99" s="324" t="s">
        <v>357</v>
      </c>
      <c r="F99" s="121"/>
      <c r="G99" s="121"/>
    </row>
    <row r="100" spans="1:7" x14ac:dyDescent="0.2">
      <c r="A100" s="135" t="s">
        <v>351</v>
      </c>
      <c r="B100" s="325"/>
      <c r="C100" s="325"/>
      <c r="F100" s="121"/>
      <c r="G100" s="121"/>
    </row>
    <row r="101" spans="1:7" x14ac:dyDescent="0.2">
      <c r="A101" s="143" t="s">
        <v>358</v>
      </c>
      <c r="B101" s="144">
        <v>11213.24</v>
      </c>
      <c r="C101" s="144">
        <v>2843759.2100000004</v>
      </c>
    </row>
    <row r="102" spans="1:7" x14ac:dyDescent="0.2">
      <c r="A102" s="145" t="s">
        <v>359</v>
      </c>
      <c r="B102" s="146">
        <v>11213.24</v>
      </c>
      <c r="C102" s="146">
        <v>9799.5300000000025</v>
      </c>
    </row>
    <row r="103" spans="1:7" x14ac:dyDescent="0.2">
      <c r="A103" s="145" t="s">
        <v>360</v>
      </c>
      <c r="B103" s="146">
        <v>0</v>
      </c>
      <c r="C103" s="146">
        <v>2833959.6800000006</v>
      </c>
    </row>
    <row r="104" spans="1:7" x14ac:dyDescent="0.2">
      <c r="A104" s="143" t="s">
        <v>361</v>
      </c>
      <c r="B104" s="144">
        <v>162726153.21000001</v>
      </c>
      <c r="C104" s="144">
        <v>166209117.34999999</v>
      </c>
    </row>
    <row r="105" spans="1:7" x14ac:dyDescent="0.2">
      <c r="A105" s="145" t="s">
        <v>362</v>
      </c>
      <c r="B105" s="146">
        <v>159804662.5</v>
      </c>
      <c r="C105" s="146">
        <v>163461127.54999998</v>
      </c>
      <c r="E105" s="147"/>
    </row>
    <row r="106" spans="1:7" x14ac:dyDescent="0.2">
      <c r="A106" s="145" t="s">
        <v>359</v>
      </c>
      <c r="B106" s="146">
        <v>2921490.71</v>
      </c>
      <c r="C106" s="146">
        <v>2747989.8</v>
      </c>
    </row>
    <row r="107" spans="1:7" x14ac:dyDescent="0.2">
      <c r="A107" s="143" t="s">
        <v>363</v>
      </c>
      <c r="B107" s="144">
        <v>132898460.09</v>
      </c>
      <c r="C107" s="144">
        <v>139465688.56000033</v>
      </c>
    </row>
    <row r="108" spans="1:7" x14ac:dyDescent="0.2">
      <c r="A108" s="145" t="s">
        <v>362</v>
      </c>
      <c r="B108" s="146">
        <v>131011412.48</v>
      </c>
      <c r="C108" s="146">
        <v>137560094.62000033</v>
      </c>
    </row>
    <row r="109" spans="1:7" x14ac:dyDescent="0.2">
      <c r="A109" s="145" t="s">
        <v>364</v>
      </c>
      <c r="B109" s="146">
        <v>1472181.6</v>
      </c>
      <c r="C109" s="146">
        <v>1474242.17</v>
      </c>
    </row>
    <row r="110" spans="1:7" x14ac:dyDescent="0.2">
      <c r="A110" s="145" t="s">
        <v>359</v>
      </c>
      <c r="B110" s="146">
        <v>414866.01</v>
      </c>
      <c r="C110" s="146">
        <v>431351.76999999781</v>
      </c>
    </row>
    <row r="111" spans="1:7" x14ac:dyDescent="0.2">
      <c r="A111" s="143" t="s">
        <v>365</v>
      </c>
      <c r="B111" s="144">
        <v>3718429.99</v>
      </c>
      <c r="C111" s="144">
        <v>4487207.709999999</v>
      </c>
    </row>
    <row r="112" spans="1:7" x14ac:dyDescent="0.2">
      <c r="A112" s="145" t="s">
        <v>362</v>
      </c>
      <c r="B112" s="146">
        <v>3615863.58</v>
      </c>
      <c r="C112" s="146">
        <v>3470887.79</v>
      </c>
    </row>
    <row r="113" spans="1:7" x14ac:dyDescent="0.2">
      <c r="A113" s="145" t="s">
        <v>364</v>
      </c>
      <c r="B113" s="146">
        <v>79288.36</v>
      </c>
      <c r="C113" s="146">
        <v>996266.98999999964</v>
      </c>
    </row>
    <row r="114" spans="1:7" x14ac:dyDescent="0.2">
      <c r="A114" s="145" t="s">
        <v>359</v>
      </c>
      <c r="B114" s="146">
        <v>23278.04</v>
      </c>
      <c r="C114" s="146">
        <v>20052.93</v>
      </c>
    </row>
    <row r="115" spans="1:7" x14ac:dyDescent="0.2">
      <c r="A115" s="143" t="s">
        <v>366</v>
      </c>
      <c r="B115" s="144">
        <v>4032779.88</v>
      </c>
      <c r="C115" s="144">
        <v>3895184.5400000014</v>
      </c>
    </row>
    <row r="116" spans="1:7" x14ac:dyDescent="0.2">
      <c r="A116" s="145" t="s">
        <v>362</v>
      </c>
      <c r="B116" s="146">
        <v>3561104.92</v>
      </c>
      <c r="C116" s="146">
        <v>3100450.7300000014</v>
      </c>
    </row>
    <row r="117" spans="1:7" x14ac:dyDescent="0.2">
      <c r="A117" s="145" t="s">
        <v>359</v>
      </c>
      <c r="B117" s="146">
        <v>294794.56</v>
      </c>
      <c r="C117" s="146">
        <v>617230.79</v>
      </c>
    </row>
    <row r="118" spans="1:7" x14ac:dyDescent="0.2">
      <c r="A118" s="145" t="s">
        <v>360</v>
      </c>
      <c r="B118" s="146">
        <v>176880.4</v>
      </c>
      <c r="C118" s="146">
        <v>177503.02</v>
      </c>
    </row>
    <row r="119" spans="1:7" x14ac:dyDescent="0.2">
      <c r="A119" s="143" t="s">
        <v>367</v>
      </c>
      <c r="B119" s="144">
        <v>7614459.0499999998</v>
      </c>
      <c r="C119" s="144">
        <v>532.01</v>
      </c>
    </row>
    <row r="120" spans="1:7" x14ac:dyDescent="0.2">
      <c r="A120" s="145" t="s">
        <v>359</v>
      </c>
      <c r="B120" s="146">
        <v>125.13</v>
      </c>
      <c r="C120" s="146">
        <v>532.01</v>
      </c>
    </row>
    <row r="121" spans="1:7" x14ac:dyDescent="0.2">
      <c r="A121" s="145" t="s">
        <v>360</v>
      </c>
      <c r="B121" s="146">
        <v>7614333.9100000001</v>
      </c>
      <c r="C121" s="146">
        <v>0</v>
      </c>
    </row>
    <row r="122" spans="1:7" x14ac:dyDescent="0.2">
      <c r="A122" s="148" t="s">
        <v>165</v>
      </c>
      <c r="B122" s="149">
        <v>311001495.45999998</v>
      </c>
      <c r="C122" s="149">
        <v>316901489.38000035</v>
      </c>
    </row>
    <row r="123" spans="1:7" x14ac:dyDescent="0.2">
      <c r="A123" s="150"/>
      <c r="B123" s="151"/>
      <c r="C123" s="151"/>
    </row>
    <row r="124" spans="1:7" x14ac:dyDescent="0.2">
      <c r="A124" s="150"/>
      <c r="B124" s="151"/>
      <c r="C124" s="151"/>
    </row>
    <row r="125" spans="1:7" x14ac:dyDescent="0.2">
      <c r="A125" s="117" t="s">
        <v>368</v>
      </c>
    </row>
    <row r="126" spans="1:7" x14ac:dyDescent="0.2">
      <c r="A126" s="120" t="s">
        <v>331</v>
      </c>
      <c r="B126" s="324" t="str">
        <f>B99</f>
        <v>31.12.2022.</v>
      </c>
      <c r="C126" s="324" t="str">
        <f>C99</f>
        <v>31.03.2023.</v>
      </c>
    </row>
    <row r="127" spans="1:7" x14ac:dyDescent="0.2">
      <c r="A127" s="135" t="s">
        <v>369</v>
      </c>
      <c r="B127" s="325"/>
      <c r="C127" s="325"/>
      <c r="F127" s="121"/>
      <c r="G127" s="121"/>
    </row>
    <row r="128" spans="1:7" x14ac:dyDescent="0.2">
      <c r="A128" s="152" t="s">
        <v>348</v>
      </c>
      <c r="B128" s="153">
        <v>8626742.7300000004</v>
      </c>
      <c r="C128" s="153">
        <v>8368820.1699999999</v>
      </c>
      <c r="F128" s="121"/>
      <c r="G128" s="121"/>
    </row>
    <row r="129" spans="1:7" x14ac:dyDescent="0.2">
      <c r="A129" s="152" t="s">
        <v>370</v>
      </c>
      <c r="B129" s="153">
        <v>2835451.12</v>
      </c>
      <c r="C129" s="153">
        <v>2811451.09</v>
      </c>
    </row>
    <row r="130" spans="1:7" x14ac:dyDescent="0.2">
      <c r="A130" s="148" t="s">
        <v>165</v>
      </c>
      <c r="B130" s="154">
        <f>SUM(B128:B129)</f>
        <v>11462193.850000001</v>
      </c>
      <c r="C130" s="154">
        <f>SUM(C128:C129)</f>
        <v>11180271.26</v>
      </c>
    </row>
    <row r="131" spans="1:7" x14ac:dyDescent="0.2">
      <c r="A131" s="150"/>
      <c r="B131" s="151"/>
      <c r="C131" s="151"/>
    </row>
    <row r="132" spans="1:7" x14ac:dyDescent="0.2">
      <c r="A132" s="150"/>
      <c r="B132" s="151"/>
      <c r="C132" s="151"/>
    </row>
    <row r="133" spans="1:7" x14ac:dyDescent="0.2">
      <c r="A133" s="117" t="s">
        <v>92</v>
      </c>
    </row>
    <row r="134" spans="1:7" x14ac:dyDescent="0.2">
      <c r="A134" s="120" t="s">
        <v>331</v>
      </c>
      <c r="B134" s="324" t="str">
        <f>B99</f>
        <v>31.12.2022.</v>
      </c>
      <c r="C134" s="324" t="str">
        <f>C99</f>
        <v>31.03.2023.</v>
      </c>
    </row>
    <row r="135" spans="1:7" x14ac:dyDescent="0.2">
      <c r="A135" s="135" t="s">
        <v>371</v>
      </c>
      <c r="B135" s="325"/>
      <c r="C135" s="325"/>
      <c r="F135" s="121"/>
      <c r="G135" s="121"/>
    </row>
    <row r="136" spans="1:7" x14ac:dyDescent="0.2">
      <c r="A136" s="155" t="s">
        <v>372</v>
      </c>
      <c r="B136" s="153">
        <v>2238569.3199999998</v>
      </c>
      <c r="C136" s="153">
        <v>2238569.3199999998</v>
      </c>
      <c r="F136" s="121"/>
      <c r="G136" s="121"/>
    </row>
    <row r="137" spans="1:7" x14ac:dyDescent="0.2">
      <c r="A137" s="155" t="s">
        <v>349</v>
      </c>
      <c r="B137" s="153">
        <v>5512946.6699999999</v>
      </c>
      <c r="C137" s="153">
        <v>5397952.9699999997</v>
      </c>
    </row>
    <row r="138" spans="1:7" x14ac:dyDescent="0.2">
      <c r="A138" s="156" t="s">
        <v>165</v>
      </c>
      <c r="B138" s="154">
        <f>SUM(B136:B137)</f>
        <v>7751515.9900000002</v>
      </c>
      <c r="C138" s="154">
        <f>SUM(C136:C137)</f>
        <v>7636522.2899999991</v>
      </c>
    </row>
    <row r="139" spans="1:7" x14ac:dyDescent="0.2">
      <c r="A139" s="150"/>
      <c r="B139" s="151"/>
      <c r="C139" s="151"/>
    </row>
    <row r="140" spans="1:7" x14ac:dyDescent="0.2">
      <c r="A140" s="150"/>
      <c r="B140" s="151"/>
      <c r="C140" s="151"/>
    </row>
    <row r="141" spans="1:7" x14ac:dyDescent="0.2">
      <c r="A141" s="117" t="s">
        <v>373</v>
      </c>
    </row>
    <row r="142" spans="1:7" x14ac:dyDescent="0.2">
      <c r="A142" s="120" t="s">
        <v>331</v>
      </c>
      <c r="B142" s="324" t="str">
        <f>B99</f>
        <v>31.12.2022.</v>
      </c>
      <c r="C142" s="324" t="str">
        <f>C99</f>
        <v>31.03.2023.</v>
      </c>
    </row>
    <row r="143" spans="1:7" x14ac:dyDescent="0.2">
      <c r="A143" s="135" t="s">
        <v>374</v>
      </c>
      <c r="B143" s="325"/>
      <c r="C143" s="325"/>
      <c r="F143" s="121"/>
      <c r="G143" s="121"/>
    </row>
    <row r="144" spans="1:7" x14ac:dyDescent="0.2">
      <c r="A144" s="157" t="s">
        <v>358</v>
      </c>
      <c r="B144" s="146">
        <v>6989167.5099999998</v>
      </c>
      <c r="C144" s="146">
        <v>3591008.48</v>
      </c>
      <c r="F144" s="121"/>
      <c r="G144" s="121"/>
    </row>
    <row r="145" spans="1:3" x14ac:dyDescent="0.2">
      <c r="A145" s="157" t="s">
        <v>361</v>
      </c>
      <c r="B145" s="146">
        <v>335202503.39999998</v>
      </c>
      <c r="C145" s="146">
        <v>320045364.20999008</v>
      </c>
    </row>
    <row r="146" spans="1:3" x14ac:dyDescent="0.2">
      <c r="A146" s="157" t="s">
        <v>363</v>
      </c>
      <c r="B146" s="146">
        <v>91322267.790000007</v>
      </c>
      <c r="C146" s="146">
        <v>106316687.07999992</v>
      </c>
    </row>
    <row r="147" spans="1:3" x14ac:dyDescent="0.2">
      <c r="A147" s="157" t="s">
        <v>365</v>
      </c>
      <c r="B147" s="146">
        <v>36463553.659999996</v>
      </c>
      <c r="C147" s="146">
        <v>40479782.229999982</v>
      </c>
    </row>
    <row r="148" spans="1:3" x14ac:dyDescent="0.2">
      <c r="A148" s="157" t="s">
        <v>366</v>
      </c>
      <c r="B148" s="146">
        <v>12431396.050000001</v>
      </c>
      <c r="C148" s="146">
        <v>11571597.610000003</v>
      </c>
    </row>
    <row r="149" spans="1:3" x14ac:dyDescent="0.2">
      <c r="A149" s="157" t="s">
        <v>367</v>
      </c>
      <c r="B149" s="146">
        <v>37582232.859999999</v>
      </c>
      <c r="C149" s="146">
        <v>37614915.840000004</v>
      </c>
    </row>
    <row r="150" spans="1:3" x14ac:dyDescent="0.2">
      <c r="A150" s="126" t="s">
        <v>165</v>
      </c>
      <c r="B150" s="144">
        <f>SUM(B144:B149)</f>
        <v>519991121.27000004</v>
      </c>
      <c r="C150" s="144">
        <f>SUM(C144:C149)</f>
        <v>519619355.44999003</v>
      </c>
    </row>
    <row r="152" spans="1:3" x14ac:dyDescent="0.2">
      <c r="A152" s="118" t="s">
        <v>375</v>
      </c>
    </row>
    <row r="155" spans="1:3" x14ac:dyDescent="0.2">
      <c r="A155" s="158" t="s">
        <v>376</v>
      </c>
    </row>
    <row r="156" spans="1:3" x14ac:dyDescent="0.2">
      <c r="A156" s="117"/>
    </row>
    <row r="157" spans="1:3" x14ac:dyDescent="0.2">
      <c r="A157" s="120" t="s">
        <v>331</v>
      </c>
      <c r="B157" s="159" t="str">
        <f>B99</f>
        <v>31.12.2022.</v>
      </c>
      <c r="C157" s="159" t="str">
        <f>C99</f>
        <v>31.03.2023.</v>
      </c>
    </row>
    <row r="158" spans="1:3" x14ac:dyDescent="0.2">
      <c r="A158" s="157" t="s">
        <v>377</v>
      </c>
      <c r="B158" s="146">
        <v>34203267.899999999</v>
      </c>
      <c r="C158" s="146">
        <v>34160617.369999997</v>
      </c>
    </row>
    <row r="159" spans="1:3" ht="24" x14ac:dyDescent="0.2">
      <c r="A159" s="160" t="s">
        <v>378</v>
      </c>
      <c r="B159" s="146">
        <v>21528568.859999999</v>
      </c>
      <c r="C159" s="146">
        <v>20660801.75</v>
      </c>
    </row>
    <row r="160" spans="1:3" x14ac:dyDescent="0.2">
      <c r="A160" s="157" t="s">
        <v>379</v>
      </c>
      <c r="B160" s="146">
        <v>12221052.33</v>
      </c>
      <c r="C160" s="146">
        <v>13811239.470000001</v>
      </c>
    </row>
    <row r="161" spans="1:7" x14ac:dyDescent="0.2">
      <c r="A161" s="157" t="s">
        <v>380</v>
      </c>
      <c r="B161" s="146">
        <v>23625</v>
      </c>
      <c r="C161" s="146">
        <v>24150</v>
      </c>
    </row>
    <row r="162" spans="1:7" x14ac:dyDescent="0.2">
      <c r="A162" s="157" t="s">
        <v>381</v>
      </c>
      <c r="B162" s="146">
        <v>0</v>
      </c>
      <c r="C162" s="146">
        <v>1500000</v>
      </c>
    </row>
    <row r="163" spans="1:7" x14ac:dyDescent="0.2">
      <c r="A163" s="126" t="s">
        <v>165</v>
      </c>
      <c r="B163" s="144">
        <f>SUM(B158:B162)</f>
        <v>67976514.090000004</v>
      </c>
      <c r="C163" s="144">
        <f>SUM(C158:C162)</f>
        <v>70156808.590000004</v>
      </c>
    </row>
    <row r="167" spans="1:7" s="166" customFormat="1" ht="30" customHeight="1" x14ac:dyDescent="0.2">
      <c r="A167" s="326" t="s">
        <v>382</v>
      </c>
      <c r="B167" s="326"/>
      <c r="C167" s="326"/>
      <c r="D167" s="326"/>
      <c r="E167" s="326"/>
      <c r="F167" s="165"/>
      <c r="G167" s="165"/>
    </row>
    <row r="168" spans="1:7" s="166" customFormat="1" ht="30" customHeight="1" x14ac:dyDescent="0.2">
      <c r="A168" s="326" t="s">
        <v>383</v>
      </c>
      <c r="B168" s="326"/>
      <c r="C168" s="326"/>
      <c r="D168" s="326"/>
      <c r="E168" s="326"/>
      <c r="F168" s="165"/>
      <c r="G168" s="165"/>
    </row>
    <row r="169" spans="1:7" s="166" customFormat="1" ht="20.100000000000001" customHeight="1" x14ac:dyDescent="0.2">
      <c r="A169" s="326" t="s">
        <v>384</v>
      </c>
      <c r="B169" s="326"/>
      <c r="C169" s="326"/>
      <c r="D169" s="326"/>
      <c r="E169" s="326"/>
      <c r="F169" s="165"/>
      <c r="G169" s="165"/>
    </row>
    <row r="170" spans="1:7" s="166" customFormat="1" ht="20.100000000000001" customHeight="1" x14ac:dyDescent="0.2">
      <c r="A170" s="328" t="s">
        <v>385</v>
      </c>
      <c r="B170" s="328"/>
      <c r="C170" s="328"/>
      <c r="D170" s="328"/>
      <c r="E170" s="328"/>
      <c r="F170" s="165"/>
      <c r="G170" s="165"/>
    </row>
    <row r="171" spans="1:7" s="166" customFormat="1" ht="20.100000000000001" customHeight="1" x14ac:dyDescent="0.2">
      <c r="A171" s="167" t="s">
        <v>386</v>
      </c>
      <c r="B171" s="167"/>
      <c r="C171" s="167"/>
      <c r="D171" s="167"/>
      <c r="E171" s="167"/>
      <c r="F171" s="165"/>
      <c r="G171" s="165"/>
    </row>
    <row r="172" spans="1:7" s="166" customFormat="1" ht="30" customHeight="1" x14ac:dyDescent="0.2">
      <c r="A172" s="328" t="s">
        <v>387</v>
      </c>
      <c r="B172" s="328"/>
      <c r="C172" s="328"/>
      <c r="D172" s="328"/>
      <c r="E172" s="328"/>
      <c r="F172" s="165"/>
      <c r="G172" s="165"/>
    </row>
    <row r="173" spans="1:7" x14ac:dyDescent="0.2">
      <c r="A173" s="329"/>
      <c r="B173" s="329"/>
      <c r="C173" s="329"/>
      <c r="D173" s="329"/>
      <c r="E173" s="329"/>
      <c r="F173" s="116"/>
      <c r="G173" s="116"/>
    </row>
    <row r="174" spans="1:7" x14ac:dyDescent="0.2">
      <c r="A174" s="327"/>
      <c r="B174" s="327"/>
      <c r="C174" s="327"/>
      <c r="D174" s="327"/>
      <c r="E174" s="327"/>
      <c r="F174" s="116"/>
      <c r="G174" s="116"/>
    </row>
    <row r="176" spans="1:7" x14ac:dyDescent="0.2">
      <c r="A176" s="116"/>
      <c r="B176" s="116"/>
      <c r="C176" s="116"/>
      <c r="D176" s="116"/>
      <c r="E176" s="116"/>
    </row>
    <row r="177" spans="1:7" x14ac:dyDescent="0.2">
      <c r="A177" s="161"/>
      <c r="B177" s="161"/>
      <c r="C177" s="161"/>
      <c r="D177" s="161"/>
      <c r="E177" s="161"/>
      <c r="F177" s="162"/>
      <c r="G177" s="162"/>
    </row>
    <row r="178" spans="1:7" x14ac:dyDescent="0.2">
      <c r="F178" s="163"/>
      <c r="G178" s="163"/>
    </row>
    <row r="183" spans="1:7" x14ac:dyDescent="0.2">
      <c r="A183" s="101"/>
      <c r="B183" s="101"/>
      <c r="C183" s="101"/>
      <c r="D183" s="101"/>
      <c r="E183" s="101"/>
      <c r="F183" s="101"/>
      <c r="G183" s="101"/>
    </row>
    <row r="184" spans="1:7" x14ac:dyDescent="0.2">
      <c r="A184" s="101"/>
      <c r="B184" s="101"/>
      <c r="C184" s="101"/>
      <c r="D184" s="101"/>
      <c r="E184" s="101"/>
      <c r="F184" s="101"/>
      <c r="G184" s="101"/>
    </row>
    <row r="185" spans="1:7" x14ac:dyDescent="0.2">
      <c r="A185" s="101"/>
      <c r="B185" s="101"/>
      <c r="C185" s="101"/>
      <c r="D185" s="101"/>
      <c r="E185" s="101"/>
      <c r="F185" s="101"/>
      <c r="G185" s="101"/>
    </row>
    <row r="186" spans="1:7" x14ac:dyDescent="0.2">
      <c r="A186" s="101"/>
      <c r="B186" s="101"/>
      <c r="C186" s="101"/>
      <c r="D186" s="101"/>
      <c r="E186" s="101"/>
      <c r="F186" s="101"/>
      <c r="G186" s="101"/>
    </row>
    <row r="187" spans="1:7" x14ac:dyDescent="0.2">
      <c r="A187" s="101"/>
      <c r="B187" s="101"/>
      <c r="C187" s="101"/>
      <c r="D187" s="101"/>
      <c r="E187" s="101"/>
      <c r="F187" s="101"/>
      <c r="G187" s="101"/>
    </row>
    <row r="188" spans="1:7" x14ac:dyDescent="0.2">
      <c r="A188" s="101"/>
      <c r="B188" s="101"/>
      <c r="C188" s="101"/>
      <c r="D188" s="101"/>
      <c r="E188" s="101"/>
      <c r="F188" s="101"/>
      <c r="G188" s="101"/>
    </row>
    <row r="189" spans="1:7" x14ac:dyDescent="0.2">
      <c r="A189" s="101"/>
      <c r="B189" s="101"/>
      <c r="C189" s="101"/>
      <c r="D189" s="101"/>
      <c r="E189" s="101"/>
      <c r="F189" s="101"/>
      <c r="G189" s="101"/>
    </row>
    <row r="190" spans="1:7" x14ac:dyDescent="0.2">
      <c r="A190" s="101"/>
      <c r="B190" s="101"/>
      <c r="C190" s="101"/>
      <c r="D190" s="101"/>
      <c r="E190" s="101"/>
      <c r="F190" s="101"/>
      <c r="G190" s="101"/>
    </row>
    <row r="191" spans="1:7" x14ac:dyDescent="0.2">
      <c r="A191" s="101"/>
      <c r="B191" s="101"/>
      <c r="C191" s="101"/>
      <c r="D191" s="101"/>
      <c r="E191" s="101"/>
      <c r="F191" s="101"/>
      <c r="G191" s="101"/>
    </row>
    <row r="192" spans="1:7" x14ac:dyDescent="0.2">
      <c r="A192" s="101"/>
      <c r="B192" s="101"/>
      <c r="C192" s="101"/>
      <c r="D192" s="101"/>
      <c r="E192" s="101"/>
      <c r="F192" s="101"/>
      <c r="G192" s="101"/>
    </row>
    <row r="193" spans="1:7" x14ac:dyDescent="0.2">
      <c r="A193" s="101"/>
      <c r="B193" s="101"/>
      <c r="C193" s="101"/>
      <c r="D193" s="101"/>
      <c r="E193" s="101"/>
      <c r="F193" s="101"/>
      <c r="G193" s="101"/>
    </row>
    <row r="194" spans="1:7" x14ac:dyDescent="0.2">
      <c r="A194" s="101"/>
      <c r="B194" s="101"/>
      <c r="C194" s="101"/>
      <c r="D194" s="101"/>
      <c r="E194" s="101"/>
      <c r="F194" s="101"/>
      <c r="G194" s="101"/>
    </row>
    <row r="195" spans="1:7" x14ac:dyDescent="0.2">
      <c r="A195" s="101"/>
      <c r="B195" s="101"/>
      <c r="C195" s="101"/>
      <c r="D195" s="101"/>
      <c r="E195" s="101"/>
      <c r="F195" s="101"/>
      <c r="G195" s="101"/>
    </row>
    <row r="196" spans="1:7" x14ac:dyDescent="0.2">
      <c r="A196" s="101"/>
      <c r="B196" s="101"/>
      <c r="C196" s="101"/>
      <c r="D196" s="101"/>
      <c r="E196" s="101"/>
      <c r="F196" s="101"/>
      <c r="G196" s="101"/>
    </row>
    <row r="197" spans="1:7" x14ac:dyDescent="0.2">
      <c r="A197" s="101"/>
      <c r="B197" s="101"/>
      <c r="C197" s="101"/>
      <c r="D197" s="101"/>
      <c r="E197" s="101"/>
      <c r="F197" s="101"/>
      <c r="G197" s="101"/>
    </row>
    <row r="198" spans="1:7" x14ac:dyDescent="0.2">
      <c r="A198" s="101"/>
      <c r="B198" s="101"/>
      <c r="C198" s="101"/>
      <c r="D198" s="101"/>
      <c r="E198" s="101"/>
      <c r="F198" s="101"/>
      <c r="G198" s="101"/>
    </row>
    <row r="199" spans="1:7" x14ac:dyDescent="0.2">
      <c r="A199" s="101"/>
      <c r="B199" s="101"/>
      <c r="C199" s="101"/>
      <c r="D199" s="101"/>
      <c r="E199" s="101"/>
      <c r="F199" s="101"/>
      <c r="G199" s="101"/>
    </row>
    <row r="200" spans="1:7" x14ac:dyDescent="0.2">
      <c r="A200" s="101"/>
      <c r="B200" s="101"/>
      <c r="C200" s="101"/>
      <c r="D200" s="101"/>
      <c r="E200" s="101"/>
      <c r="F200" s="101"/>
      <c r="G200" s="101"/>
    </row>
    <row r="201" spans="1:7" x14ac:dyDescent="0.2">
      <c r="A201" s="101"/>
      <c r="B201" s="101"/>
      <c r="C201" s="101"/>
      <c r="D201" s="101"/>
      <c r="E201" s="101"/>
      <c r="F201" s="101"/>
      <c r="G201" s="101"/>
    </row>
    <row r="202" spans="1:7" x14ac:dyDescent="0.2">
      <c r="A202" s="101"/>
      <c r="B202" s="101"/>
      <c r="C202" s="101"/>
      <c r="D202" s="101"/>
      <c r="E202" s="101"/>
      <c r="F202" s="101"/>
      <c r="G202" s="101"/>
    </row>
    <row r="203" spans="1:7" x14ac:dyDescent="0.2">
      <c r="A203" s="101"/>
      <c r="B203" s="101"/>
      <c r="C203" s="101"/>
      <c r="D203" s="101"/>
      <c r="E203" s="101"/>
      <c r="F203" s="101"/>
      <c r="G203" s="101"/>
    </row>
    <row r="204" spans="1:7" x14ac:dyDescent="0.2">
      <c r="A204" s="101"/>
      <c r="B204" s="101"/>
      <c r="C204" s="101"/>
      <c r="D204" s="101"/>
      <c r="E204" s="101"/>
      <c r="F204" s="101"/>
      <c r="G204" s="101"/>
    </row>
    <row r="205" spans="1:7" x14ac:dyDescent="0.2">
      <c r="A205" s="101"/>
      <c r="B205" s="101"/>
      <c r="C205" s="101"/>
      <c r="D205" s="101"/>
      <c r="E205" s="101"/>
      <c r="F205" s="101"/>
      <c r="G205" s="101"/>
    </row>
    <row r="206" spans="1:7" x14ac:dyDescent="0.2">
      <c r="A206" s="101"/>
      <c r="B206" s="101"/>
      <c r="C206" s="101"/>
      <c r="D206" s="101"/>
      <c r="E206" s="101"/>
      <c r="F206" s="101"/>
      <c r="G206" s="101"/>
    </row>
    <row r="207" spans="1:7" x14ac:dyDescent="0.2">
      <c r="A207" s="101"/>
      <c r="B207" s="101"/>
      <c r="C207" s="101"/>
      <c r="D207" s="101"/>
      <c r="E207" s="101"/>
      <c r="F207" s="101"/>
      <c r="G207" s="101"/>
    </row>
    <row r="208" spans="1:7" x14ac:dyDescent="0.2">
      <c r="A208" s="101"/>
      <c r="B208" s="101"/>
      <c r="C208" s="101"/>
      <c r="D208" s="101"/>
      <c r="E208" s="101"/>
      <c r="F208" s="101"/>
      <c r="G208" s="101"/>
    </row>
    <row r="209" spans="1:7" x14ac:dyDescent="0.2">
      <c r="A209" s="101"/>
      <c r="B209" s="101"/>
      <c r="C209" s="101"/>
      <c r="D209" s="101"/>
      <c r="E209" s="101"/>
      <c r="F209" s="101"/>
      <c r="G209" s="101"/>
    </row>
    <row r="210" spans="1:7" x14ac:dyDescent="0.2">
      <c r="A210" s="101"/>
      <c r="B210" s="101"/>
      <c r="C210" s="101"/>
      <c r="D210" s="101"/>
      <c r="E210" s="101"/>
      <c r="F210" s="101"/>
      <c r="G210" s="101"/>
    </row>
    <row r="211" spans="1:7" x14ac:dyDescent="0.2">
      <c r="A211" s="101"/>
      <c r="B211" s="101"/>
      <c r="C211" s="101"/>
      <c r="D211" s="101"/>
      <c r="E211" s="101"/>
      <c r="F211" s="101"/>
      <c r="G211" s="101"/>
    </row>
    <row r="212" spans="1:7" x14ac:dyDescent="0.2">
      <c r="A212" s="101"/>
      <c r="B212" s="101"/>
      <c r="C212" s="101"/>
      <c r="D212" s="101"/>
      <c r="E212" s="101"/>
      <c r="F212" s="101"/>
      <c r="G212" s="101"/>
    </row>
    <row r="213" spans="1:7" x14ac:dyDescent="0.2">
      <c r="A213" s="101"/>
      <c r="B213" s="101"/>
      <c r="C213" s="101"/>
      <c r="D213" s="101"/>
      <c r="E213" s="101"/>
      <c r="F213" s="101"/>
      <c r="G213" s="101"/>
    </row>
    <row r="214" spans="1:7" x14ac:dyDescent="0.2">
      <c r="A214" s="101"/>
      <c r="B214" s="101"/>
      <c r="C214" s="101"/>
      <c r="D214" s="101"/>
      <c r="E214" s="101"/>
      <c r="F214" s="101"/>
      <c r="G214" s="101"/>
    </row>
    <row r="215" spans="1:7" x14ac:dyDescent="0.2">
      <c r="A215" s="101"/>
      <c r="B215" s="101"/>
      <c r="C215" s="101"/>
      <c r="D215" s="101"/>
      <c r="E215" s="101"/>
      <c r="F215" s="101"/>
      <c r="G215" s="101"/>
    </row>
    <row r="216" spans="1:7" x14ac:dyDescent="0.2">
      <c r="A216" s="101"/>
      <c r="B216" s="101"/>
      <c r="C216" s="101"/>
      <c r="D216" s="101"/>
      <c r="E216" s="101"/>
      <c r="F216" s="101"/>
      <c r="G216" s="101"/>
    </row>
    <row r="217" spans="1:7" x14ac:dyDescent="0.2">
      <c r="A217" s="101"/>
      <c r="B217" s="101"/>
      <c r="C217" s="101"/>
      <c r="D217" s="101"/>
      <c r="E217" s="101"/>
      <c r="F217" s="101"/>
      <c r="G217" s="101"/>
    </row>
    <row r="218" spans="1:7" x14ac:dyDescent="0.2">
      <c r="A218" s="101"/>
      <c r="B218" s="101"/>
      <c r="C218" s="101"/>
      <c r="D218" s="101"/>
      <c r="E218" s="101"/>
      <c r="F218" s="101"/>
      <c r="G218" s="101"/>
    </row>
    <row r="219" spans="1:7" x14ac:dyDescent="0.2">
      <c r="A219" s="101"/>
      <c r="B219" s="101"/>
      <c r="C219" s="101"/>
      <c r="D219" s="101"/>
      <c r="E219" s="101"/>
      <c r="F219" s="101"/>
      <c r="G219" s="101"/>
    </row>
    <row r="220" spans="1:7" x14ac:dyDescent="0.2">
      <c r="A220" s="101"/>
      <c r="B220" s="101"/>
      <c r="C220" s="101"/>
      <c r="D220" s="101"/>
      <c r="E220" s="101"/>
      <c r="F220" s="101"/>
      <c r="G220" s="101"/>
    </row>
    <row r="221" spans="1:7" x14ac:dyDescent="0.2">
      <c r="A221" s="101"/>
      <c r="B221" s="101"/>
      <c r="C221" s="101"/>
      <c r="D221" s="101"/>
      <c r="E221" s="101"/>
      <c r="F221" s="101"/>
      <c r="G221" s="101"/>
    </row>
    <row r="222" spans="1:7" x14ac:dyDescent="0.2">
      <c r="A222" s="101"/>
      <c r="B222" s="101"/>
      <c r="C222" s="101"/>
      <c r="D222" s="101"/>
      <c r="E222" s="101"/>
      <c r="F222" s="101"/>
      <c r="G222" s="101"/>
    </row>
    <row r="223" spans="1:7" x14ac:dyDescent="0.2">
      <c r="A223" s="101"/>
      <c r="B223" s="101"/>
      <c r="C223" s="101"/>
      <c r="D223" s="101"/>
      <c r="E223" s="101"/>
      <c r="F223" s="101"/>
      <c r="G223" s="101"/>
    </row>
    <row r="224" spans="1:7" x14ac:dyDescent="0.2">
      <c r="A224" s="101"/>
      <c r="B224" s="101"/>
      <c r="C224" s="101"/>
      <c r="D224" s="101"/>
      <c r="E224" s="101"/>
      <c r="F224" s="101"/>
      <c r="G224" s="101"/>
    </row>
    <row r="225" spans="1:7" x14ac:dyDescent="0.2">
      <c r="A225" s="101"/>
      <c r="B225" s="101"/>
      <c r="C225" s="101"/>
      <c r="D225" s="101"/>
      <c r="E225" s="101"/>
      <c r="F225" s="101"/>
      <c r="G225" s="101"/>
    </row>
    <row r="226" spans="1:7" x14ac:dyDescent="0.2">
      <c r="A226" s="101"/>
      <c r="B226" s="101"/>
      <c r="C226" s="101"/>
      <c r="D226" s="101"/>
      <c r="E226" s="101"/>
      <c r="F226" s="101"/>
      <c r="G226" s="101"/>
    </row>
    <row r="227" spans="1:7" x14ac:dyDescent="0.2">
      <c r="A227" s="101"/>
      <c r="B227" s="101"/>
      <c r="C227" s="101"/>
      <c r="D227" s="101"/>
      <c r="E227" s="101"/>
      <c r="F227" s="101"/>
      <c r="G227" s="101"/>
    </row>
    <row r="228" spans="1:7" x14ac:dyDescent="0.2">
      <c r="A228" s="101"/>
      <c r="B228" s="101"/>
      <c r="C228" s="101"/>
      <c r="D228" s="101"/>
      <c r="E228" s="101"/>
      <c r="F228" s="101"/>
      <c r="G228" s="101"/>
    </row>
    <row r="229" spans="1:7" x14ac:dyDescent="0.2">
      <c r="A229" s="101"/>
      <c r="B229" s="101"/>
      <c r="C229" s="101"/>
      <c r="D229" s="101"/>
      <c r="E229" s="101"/>
      <c r="F229" s="101"/>
      <c r="G229" s="101"/>
    </row>
    <row r="230" spans="1:7" x14ac:dyDescent="0.2">
      <c r="A230" s="101"/>
      <c r="B230" s="101"/>
      <c r="C230" s="101"/>
      <c r="D230" s="101"/>
      <c r="E230" s="101"/>
      <c r="F230" s="101"/>
      <c r="G230" s="101"/>
    </row>
    <row r="231" spans="1:7" x14ac:dyDescent="0.2">
      <c r="A231" s="101"/>
      <c r="B231" s="101"/>
      <c r="C231" s="101"/>
      <c r="D231" s="101"/>
      <c r="E231" s="101"/>
      <c r="F231" s="101"/>
      <c r="G231" s="101"/>
    </row>
    <row r="232" spans="1:7" x14ac:dyDescent="0.2">
      <c r="A232" s="101"/>
      <c r="B232" s="101"/>
      <c r="C232" s="101"/>
      <c r="D232" s="101"/>
      <c r="E232" s="101"/>
      <c r="F232" s="101"/>
      <c r="G232" s="101"/>
    </row>
    <row r="233" spans="1:7" x14ac:dyDescent="0.2">
      <c r="A233" s="101"/>
      <c r="B233" s="101"/>
      <c r="C233" s="101"/>
      <c r="D233" s="101"/>
      <c r="E233" s="101"/>
      <c r="F233" s="101"/>
      <c r="G233" s="101"/>
    </row>
    <row r="234" spans="1:7" x14ac:dyDescent="0.2">
      <c r="A234" s="101"/>
      <c r="B234" s="101"/>
      <c r="C234" s="101"/>
      <c r="D234" s="101"/>
      <c r="E234" s="101"/>
      <c r="F234" s="101"/>
      <c r="G234" s="101"/>
    </row>
    <row r="235" spans="1:7" x14ac:dyDescent="0.2">
      <c r="A235" s="101"/>
      <c r="B235" s="101"/>
      <c r="C235" s="101"/>
      <c r="D235" s="101"/>
      <c r="E235" s="101"/>
      <c r="F235" s="101"/>
      <c r="G235" s="101"/>
    </row>
    <row r="236" spans="1:7" x14ac:dyDescent="0.2">
      <c r="A236" s="101"/>
      <c r="B236" s="101"/>
      <c r="C236" s="101"/>
      <c r="D236" s="101"/>
      <c r="E236" s="101"/>
      <c r="F236" s="101"/>
      <c r="G236" s="101"/>
    </row>
    <row r="237" spans="1:7" x14ac:dyDescent="0.2">
      <c r="A237" s="101"/>
      <c r="B237" s="101"/>
      <c r="C237" s="101"/>
      <c r="D237" s="101"/>
      <c r="E237" s="101"/>
      <c r="F237" s="101"/>
      <c r="G237" s="101"/>
    </row>
    <row r="238" spans="1:7" x14ac:dyDescent="0.2">
      <c r="A238" s="101"/>
      <c r="B238" s="101"/>
      <c r="C238" s="101"/>
      <c r="D238" s="101"/>
      <c r="E238" s="101"/>
      <c r="F238" s="101"/>
      <c r="G238" s="101"/>
    </row>
    <row r="239" spans="1:7" x14ac:dyDescent="0.2">
      <c r="A239" s="101"/>
      <c r="B239" s="101"/>
      <c r="C239" s="101"/>
      <c r="D239" s="101"/>
      <c r="E239" s="101"/>
      <c r="F239" s="101"/>
      <c r="G239" s="101"/>
    </row>
    <row r="240" spans="1:7" x14ac:dyDescent="0.2">
      <c r="A240" s="101"/>
      <c r="B240" s="101"/>
      <c r="C240" s="101"/>
      <c r="D240" s="101"/>
      <c r="E240" s="101"/>
      <c r="F240" s="101"/>
      <c r="G240" s="101"/>
    </row>
    <row r="241" spans="1:7" x14ac:dyDescent="0.2">
      <c r="A241" s="101"/>
      <c r="B241" s="101"/>
      <c r="C241" s="101"/>
      <c r="D241" s="101"/>
      <c r="E241" s="101"/>
      <c r="F241" s="101"/>
      <c r="G241" s="101"/>
    </row>
    <row r="242" spans="1:7" x14ac:dyDescent="0.2">
      <c r="A242" s="101"/>
      <c r="B242" s="101"/>
      <c r="C242" s="101"/>
      <c r="D242" s="101"/>
      <c r="E242" s="101"/>
      <c r="F242" s="101"/>
      <c r="G242" s="101"/>
    </row>
    <row r="243" spans="1:7" x14ac:dyDescent="0.2">
      <c r="A243" s="101"/>
      <c r="B243" s="101"/>
      <c r="C243" s="101"/>
      <c r="D243" s="101"/>
      <c r="E243" s="101"/>
      <c r="F243" s="101"/>
      <c r="G243" s="101"/>
    </row>
    <row r="244" spans="1:7" x14ac:dyDescent="0.2">
      <c r="A244" s="101"/>
      <c r="B244" s="101"/>
      <c r="C244" s="101"/>
      <c r="D244" s="101"/>
      <c r="E244" s="101"/>
      <c r="F244" s="101"/>
      <c r="G244" s="101"/>
    </row>
    <row r="245" spans="1:7" x14ac:dyDescent="0.2">
      <c r="A245" s="101"/>
      <c r="B245" s="101"/>
      <c r="C245" s="101"/>
      <c r="D245" s="101"/>
      <c r="E245" s="101"/>
      <c r="F245" s="101"/>
      <c r="G245" s="101"/>
    </row>
    <row r="246" spans="1:7" x14ac:dyDescent="0.2">
      <c r="A246" s="101"/>
      <c r="B246" s="101"/>
      <c r="C246" s="101"/>
      <c r="D246" s="101"/>
      <c r="E246" s="101"/>
      <c r="F246" s="101"/>
      <c r="G246" s="101"/>
    </row>
    <row r="247" spans="1:7" x14ac:dyDescent="0.2">
      <c r="A247" s="101"/>
      <c r="B247" s="101"/>
      <c r="C247" s="101"/>
      <c r="D247" s="101"/>
      <c r="E247" s="101"/>
      <c r="F247" s="101"/>
      <c r="G247" s="101"/>
    </row>
    <row r="248" spans="1:7" x14ac:dyDescent="0.2">
      <c r="A248" s="101"/>
      <c r="B248" s="101"/>
      <c r="C248" s="101"/>
      <c r="D248" s="101"/>
      <c r="E248" s="101"/>
      <c r="F248" s="101"/>
      <c r="G248" s="101"/>
    </row>
    <row r="249" spans="1:7" x14ac:dyDescent="0.2">
      <c r="A249" s="101"/>
      <c r="B249" s="101"/>
      <c r="C249" s="101"/>
      <c r="D249" s="101"/>
      <c r="E249" s="101"/>
      <c r="F249" s="101"/>
      <c r="G249" s="101"/>
    </row>
    <row r="250" spans="1:7" x14ac:dyDescent="0.2">
      <c r="A250" s="101"/>
      <c r="B250" s="101"/>
      <c r="C250" s="101"/>
      <c r="D250" s="101"/>
      <c r="E250" s="101"/>
      <c r="F250" s="101"/>
      <c r="G250" s="101"/>
    </row>
    <row r="251" spans="1:7" x14ac:dyDescent="0.2">
      <c r="A251" s="101"/>
      <c r="B251" s="101"/>
      <c r="C251" s="101"/>
      <c r="D251" s="101"/>
      <c r="E251" s="101"/>
      <c r="F251" s="101"/>
      <c r="G251" s="101"/>
    </row>
    <row r="252" spans="1:7" x14ac:dyDescent="0.2">
      <c r="A252" s="101"/>
      <c r="B252" s="101"/>
      <c r="C252" s="101"/>
      <c r="D252" s="101"/>
      <c r="E252" s="101"/>
      <c r="F252" s="101"/>
      <c r="G252" s="101"/>
    </row>
    <row r="253" spans="1:7" x14ac:dyDescent="0.2">
      <c r="A253" s="101"/>
      <c r="B253" s="101"/>
      <c r="C253" s="101"/>
      <c r="D253" s="101"/>
      <c r="E253" s="101"/>
      <c r="F253" s="101"/>
      <c r="G253" s="101"/>
    </row>
    <row r="254" spans="1:7" x14ac:dyDescent="0.2">
      <c r="A254" s="101"/>
      <c r="B254" s="101"/>
      <c r="C254" s="101"/>
      <c r="D254" s="101"/>
      <c r="E254" s="101"/>
      <c r="F254" s="101"/>
      <c r="G254" s="101"/>
    </row>
    <row r="255" spans="1:7" x14ac:dyDescent="0.2">
      <c r="A255" s="101"/>
      <c r="B255" s="101"/>
      <c r="C255" s="101"/>
      <c r="D255" s="101"/>
      <c r="E255" s="101"/>
      <c r="F255" s="101"/>
      <c r="G255" s="101"/>
    </row>
    <row r="256" spans="1:7" x14ac:dyDescent="0.2">
      <c r="A256" s="101"/>
      <c r="B256" s="101"/>
      <c r="C256" s="101"/>
      <c r="D256" s="101"/>
      <c r="E256" s="101"/>
      <c r="F256" s="101"/>
      <c r="G256" s="101"/>
    </row>
    <row r="257" spans="1:7" x14ac:dyDescent="0.2">
      <c r="A257" s="101"/>
      <c r="B257" s="101"/>
      <c r="C257" s="101"/>
      <c r="D257" s="101"/>
      <c r="E257" s="101"/>
      <c r="F257" s="101"/>
      <c r="G257" s="101"/>
    </row>
    <row r="258" spans="1:7" x14ac:dyDescent="0.2">
      <c r="A258" s="101"/>
      <c r="B258" s="101"/>
      <c r="C258" s="101"/>
      <c r="D258" s="101"/>
      <c r="E258" s="101"/>
      <c r="F258" s="101"/>
      <c r="G258" s="101"/>
    </row>
    <row r="259" spans="1:7" x14ac:dyDescent="0.2">
      <c r="A259" s="101"/>
      <c r="B259" s="101"/>
      <c r="C259" s="101"/>
      <c r="D259" s="101"/>
      <c r="E259" s="101"/>
      <c r="F259" s="101"/>
      <c r="G259" s="101"/>
    </row>
    <row r="260" spans="1:7" x14ac:dyDescent="0.2">
      <c r="A260" s="101"/>
      <c r="B260" s="101"/>
      <c r="C260" s="101"/>
      <c r="D260" s="101"/>
      <c r="E260" s="101"/>
      <c r="F260" s="101"/>
      <c r="G260" s="101"/>
    </row>
    <row r="261" spans="1:7" x14ac:dyDescent="0.2">
      <c r="A261" s="101"/>
      <c r="B261" s="101"/>
      <c r="C261" s="101"/>
      <c r="D261" s="101"/>
      <c r="E261" s="101"/>
      <c r="F261" s="101"/>
      <c r="G261" s="101"/>
    </row>
    <row r="262" spans="1:7" x14ac:dyDescent="0.2">
      <c r="A262" s="101"/>
      <c r="B262" s="101"/>
      <c r="C262" s="101"/>
      <c r="D262" s="101"/>
      <c r="E262" s="101"/>
      <c r="F262" s="101"/>
      <c r="G262" s="101"/>
    </row>
    <row r="263" spans="1:7" x14ac:dyDescent="0.2">
      <c r="A263" s="101"/>
      <c r="B263" s="101"/>
      <c r="C263" s="101"/>
      <c r="D263" s="101"/>
      <c r="E263" s="101"/>
      <c r="F263" s="101"/>
      <c r="G263" s="101"/>
    </row>
    <row r="264" spans="1:7" x14ac:dyDescent="0.2">
      <c r="A264" s="101"/>
      <c r="B264" s="101"/>
      <c r="C264" s="101"/>
      <c r="D264" s="101"/>
      <c r="E264" s="101"/>
      <c r="F264" s="101"/>
      <c r="G264" s="101"/>
    </row>
    <row r="265" spans="1:7" x14ac:dyDescent="0.2">
      <c r="A265" s="101"/>
      <c r="B265" s="101"/>
      <c r="C265" s="101"/>
      <c r="D265" s="101"/>
      <c r="E265" s="101"/>
      <c r="F265" s="101"/>
      <c r="G265" s="101"/>
    </row>
    <row r="266" spans="1:7" x14ac:dyDescent="0.2">
      <c r="F266" s="101"/>
      <c r="G266" s="101"/>
    </row>
  </sheetData>
  <mergeCells count="34">
    <mergeCell ref="A174:E174"/>
    <mergeCell ref="A168:E168"/>
    <mergeCell ref="A169:E169"/>
    <mergeCell ref="A170:E170"/>
    <mergeCell ref="A172:E172"/>
    <mergeCell ref="A173:E173"/>
    <mergeCell ref="B134:B135"/>
    <mergeCell ref="C134:C135"/>
    <mergeCell ref="B142:B143"/>
    <mergeCell ref="C142:C143"/>
    <mergeCell ref="A167:E167"/>
    <mergeCell ref="B89:C89"/>
    <mergeCell ref="D89:E89"/>
    <mergeCell ref="B99:B100"/>
    <mergeCell ref="C99:C100"/>
    <mergeCell ref="B126:B127"/>
    <mergeCell ref="C126:C127"/>
    <mergeCell ref="D65:E65"/>
    <mergeCell ref="B73:C73"/>
    <mergeCell ref="D73:E73"/>
    <mergeCell ref="B81:C81"/>
    <mergeCell ref="D81:E81"/>
    <mergeCell ref="B65:C65"/>
    <mergeCell ref="A1:E1"/>
    <mergeCell ref="A2:E2"/>
    <mergeCell ref="A17:E17"/>
    <mergeCell ref="B22:C22"/>
    <mergeCell ref="D22:E22"/>
    <mergeCell ref="B33:C33"/>
    <mergeCell ref="D33:E33"/>
    <mergeCell ref="B43:C43"/>
    <mergeCell ref="D43:E43"/>
    <mergeCell ref="B54:C54"/>
    <mergeCell ref="D54:E54"/>
  </mergeCells>
  <pageMargins left="0.7" right="0.7" top="0.75" bottom="0.75" header="0.3" footer="0.3"/>
  <pageSetup paperSize="9" scale="67" orientation="portrait" r:id="rId1"/>
  <rowBreaks count="2" manualBreakCount="2">
    <brk id="71" max="16383" man="1"/>
    <brk id="1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2023-04-28T07:33:48Z</cp:lastPrinted>
  <dcterms:created xsi:type="dcterms:W3CDTF">2008-10-17T11:51:54Z</dcterms:created>
  <dcterms:modified xsi:type="dcterms:W3CDTF">2023-04-28T07:34:02Z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